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paketića'!$A$1:$G$220</definedName>
    <definedName name="_xlnm.Print_Area" localSheetId="1">'obračun'!$A$1:$I$269</definedName>
  </definedNames>
  <calcPr fullCalcOnLoad="1"/>
</workbook>
</file>

<file path=xl/sharedStrings.xml><?xml version="1.0" encoding="utf-8"?>
<sst xmlns="http://schemas.openxmlformats.org/spreadsheetml/2006/main" count="500" uniqueCount="268">
  <si>
    <t>Prilog 33</t>
  </si>
  <si>
    <t>Obrazac Z-ORT</t>
  </si>
  <si>
    <t>Trošarinski obveznik:</t>
  </si>
  <si>
    <t>Carinski ured: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</si>
  <si>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</si>
  <si>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</si>
  <si>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</si>
  <si>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</si>
  <si>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</si>
  <si>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</si>
  <si>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</si>
  <si>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</si>
  <si>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</si>
  <si>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</si>
  <si>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</si>
  <si>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</si>
  <si>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</si>
  <si>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</si>
  <si>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</si>
  <si>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</si>
  <si>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</si>
  <si>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</si>
  <si>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</si>
  <si>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</si>
  <si>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</si>
  <si>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</si>
  <si>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</si>
  <si>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Unesi broj paketića na zalihi</t>
  </si>
  <si>
    <t>Potvrđujem da su iskazani podaci potpuni i točni.</t>
  </si>
  <si>
    <t>LARGO</t>
  </si>
  <si>
    <t>FILTER 160 (meko pakiranje)</t>
  </si>
  <si>
    <t>BENSTON (meko pakiranje)</t>
  </si>
  <si>
    <t>YORK (meko pakiranje)</t>
  </si>
  <si>
    <t>KOLUMBO (meko pakiranje)</t>
  </si>
  <si>
    <t>LARGO 25 BLUE</t>
  </si>
  <si>
    <t>LARGO 25 RED</t>
  </si>
  <si>
    <t>RESPECT MENTHOL</t>
  </si>
  <si>
    <t xml:space="preserve">YORK </t>
  </si>
  <si>
    <t>YORK (24 KOM)</t>
  </si>
  <si>
    <t>YORK SILVER</t>
  </si>
  <si>
    <t>YORK 100`S</t>
  </si>
  <si>
    <t>YORK GOLD</t>
  </si>
  <si>
    <t>YORK GOLD (24 kom)</t>
  </si>
  <si>
    <t>YORK GOLD 100`S</t>
  </si>
  <si>
    <t>YORK NEO RED</t>
  </si>
  <si>
    <t>YORK NEO BLUE</t>
  </si>
  <si>
    <t>BENSTON WHITE</t>
  </si>
  <si>
    <t>BENSTON WHITE 100`S</t>
  </si>
  <si>
    <t>BENSTON BLUE</t>
  </si>
  <si>
    <t>BENSTON BLUE 100`S</t>
  </si>
  <si>
    <t>BENSTON SILVER</t>
  </si>
  <si>
    <t>BENSTON SLIMS LILA</t>
  </si>
  <si>
    <t>BENSTON SLIMS BLUE</t>
  </si>
  <si>
    <t>MC</t>
  </si>
  <si>
    <t xml:space="preserve">MC 4 </t>
  </si>
  <si>
    <t>MC 6</t>
  </si>
  <si>
    <t>MC 9</t>
  </si>
  <si>
    <t>MC 5 100` S</t>
  </si>
  <si>
    <t>MC 9 100` S</t>
  </si>
  <si>
    <t>MC 4 SLIMS</t>
  </si>
  <si>
    <t>MC 6 SLIMS</t>
  </si>
  <si>
    <t xml:space="preserve">FILTER 160 WHITE </t>
  </si>
  <si>
    <t>FILTER 160 WHITE  100`S</t>
  </si>
  <si>
    <t>FILTER 160  GOLD</t>
  </si>
  <si>
    <t>FILTER 160  GOLD (24 kom)</t>
  </si>
  <si>
    <t>FILTER 160  GOLD 100`S</t>
  </si>
  <si>
    <t>WALTER WOLF (meki)</t>
  </si>
  <si>
    <t xml:space="preserve">WALTER WOLF SILVER </t>
  </si>
  <si>
    <t>WALTER WOLF PURE FLAVOUR NO 10</t>
  </si>
  <si>
    <t>WALTER WOLF PURE FLAVOUR NO 6</t>
  </si>
  <si>
    <t>RONHILL  ADRIATIC BLUE</t>
  </si>
  <si>
    <t>RONHILL MEDITERRANEAN RICH</t>
  </si>
  <si>
    <t xml:space="preserve">RONHILL SHELL WHITE </t>
  </si>
  <si>
    <t xml:space="preserve">RONHILL STONE WHITE </t>
  </si>
  <si>
    <t>RONHILL STONE WHITE 100 `S</t>
  </si>
  <si>
    <t>RONHILL  AQUAMARINE ULTIMA</t>
  </si>
  <si>
    <t>RONHILL MENTHOL FRESH</t>
  </si>
  <si>
    <t>RONHILL SPLASH BLUE</t>
  </si>
  <si>
    <t>RONHILL SPLASH WHITE</t>
  </si>
  <si>
    <t>RONHILL SHELL WHITE 100` S</t>
  </si>
  <si>
    <t>RONHILL UNLIMITED BLUE</t>
  </si>
  <si>
    <t>RONHILL UNLIMITED WHITE</t>
  </si>
  <si>
    <t>RONHILL SLIMS VELVET</t>
  </si>
  <si>
    <t>RONHILL SLIMS AZURE</t>
  </si>
  <si>
    <t>RONHILL HERITAGE</t>
  </si>
  <si>
    <t>RONHILL BLACK WAVE</t>
  </si>
  <si>
    <t>RONHILL GOLD WAVE</t>
  </si>
  <si>
    <t>AVANGARD NO. 4</t>
  </si>
  <si>
    <t>AVANGARD NO. 8</t>
  </si>
  <si>
    <t>AVANGARD NO. 7</t>
  </si>
  <si>
    <t>AVANGARD NO. 9</t>
  </si>
  <si>
    <t>PARTNER SPECIAL RED</t>
  </si>
  <si>
    <t>PARTNER SPECIAL BLUE</t>
  </si>
  <si>
    <t>PARTNER SPECIAL RED 100`S</t>
  </si>
  <si>
    <t>PARTNER SPECIAL BLUE 100`S</t>
  </si>
  <si>
    <t>VIRGINA SLIMS WHITE</t>
  </si>
  <si>
    <t>VIRGINIA SLIMS BLACK</t>
  </si>
  <si>
    <t xml:space="preserve">MARLBORO </t>
  </si>
  <si>
    <t>MARLBORO BEYOND</t>
  </si>
  <si>
    <t>MARLBORO GOLD BEYOND</t>
  </si>
  <si>
    <t>MARLBORO SILVER</t>
  </si>
  <si>
    <t>MARLBORO GOLD</t>
  </si>
  <si>
    <t>MARLBORO GOLD 100 `s</t>
  </si>
  <si>
    <t>MARLBORO GOLD ORIGINAL</t>
  </si>
  <si>
    <t>MARLBORO CORE FLAVOR</t>
  </si>
  <si>
    <t>MARLBORO GOLD TOUCH</t>
  </si>
  <si>
    <t>MARLBORO TOUCH 4</t>
  </si>
  <si>
    <t>MARLBORO TOUCH 6</t>
  </si>
  <si>
    <t>MARLBORO GOLD ACCENT</t>
  </si>
  <si>
    <t>MARLBORO FLAVOR PLUS</t>
  </si>
  <si>
    <t>PHILIP MORRIS SUPREME</t>
  </si>
  <si>
    <t>PHILIP MORRIS BLUE</t>
  </si>
  <si>
    <t xml:space="preserve">PHILIP MORRIS RED </t>
  </si>
  <si>
    <t>L&amp;M BLUE LABEL</t>
  </si>
  <si>
    <t>L&amp;M RED LABEL</t>
  </si>
  <si>
    <t>MURATTI AMBASSADOR RED</t>
  </si>
  <si>
    <t>MURATTI AMASSADOR BLUE</t>
  </si>
  <si>
    <t>PHILIP MORRIS BLUE 100 SSL</t>
  </si>
  <si>
    <t>PHILIP MORRIS RED 100 SSL</t>
  </si>
  <si>
    <t>CHESTERFIELD RED</t>
  </si>
  <si>
    <t>CHESTERFIELD BLUE</t>
  </si>
  <si>
    <t>CHESTERFIELD SILVER</t>
  </si>
  <si>
    <t>CHESTERFIELD RED 100`s</t>
  </si>
  <si>
    <t>CHESTERFIELD BLUE 100`s</t>
  </si>
  <si>
    <t>CHESTERFIELD PURPLE ON 100 SSL</t>
  </si>
  <si>
    <t>CHESTERFIELD BLUE ON 100 SSL</t>
  </si>
  <si>
    <t>ROTHMANS BLUE</t>
  </si>
  <si>
    <t>ROTHMANS SILVER</t>
  </si>
  <si>
    <t>KENT BLUE FUTURA</t>
  </si>
  <si>
    <t>KENT  SILVER NEO</t>
  </si>
  <si>
    <t>KENT WHITE INFINA</t>
  </si>
  <si>
    <t>DUNHILL INTERNATIONAL</t>
  </si>
  <si>
    <t>LUCKY STRIKE BLUE
 (stari naziv marke cigareta LUCKY STRIKE ORIGINAL SILVER)</t>
  </si>
  <si>
    <t>LUCKY STRIKE ORIGINAL RED</t>
  </si>
  <si>
    <t>LUCKY STRIKE CLICK &amp; ROLL</t>
  </si>
  <si>
    <t xml:space="preserve">LUCKY STRIKE TEPIC </t>
  </si>
  <si>
    <t>LUCKY STRIKE TEPIC BLUE</t>
  </si>
  <si>
    <t>PALL MALL SUPERSLIM BLUE</t>
  </si>
  <si>
    <t>PALL MALL SUPERSLIM AMBER</t>
  </si>
  <si>
    <t>VOGUE BLEUE</t>
  </si>
  <si>
    <t>VOGUE LILAS</t>
  </si>
  <si>
    <t>PALL MALL CLICK ON</t>
  </si>
  <si>
    <t>PALL MALL AMBER</t>
  </si>
  <si>
    <t>PALL MALL RED</t>
  </si>
  <si>
    <t>PALL MALL BLUE</t>
  </si>
  <si>
    <t>PALL MALL SILVER</t>
  </si>
  <si>
    <t>PALL MALL SILVER 100`S</t>
  </si>
  <si>
    <t>PALL MALL RED 100`S</t>
  </si>
  <si>
    <t>PALL MALL BLUE 100`S</t>
  </si>
  <si>
    <t>ROTHMANS SILVER 100`S</t>
  </si>
  <si>
    <t>ROTHMANS BLUE 100`S</t>
  </si>
  <si>
    <t>ROTHMANS SKY BLUE</t>
  </si>
  <si>
    <t>KARELIA KING SIZE</t>
  </si>
  <si>
    <t>KARELIA BLUE</t>
  </si>
  <si>
    <t>KARELIA SLIMS</t>
  </si>
  <si>
    <t>KARELIA SLIMS BLUE</t>
  </si>
  <si>
    <t>KARELIA SLIMS MENTHOL</t>
  </si>
  <si>
    <t>LEADER BLUE</t>
  </si>
  <si>
    <t>LEADER RED</t>
  </si>
  <si>
    <t>LEADER CIEL</t>
  </si>
  <si>
    <t>KARELIA SUPERSLIMS OME</t>
  </si>
  <si>
    <t>KARELIA SUPERSLIMS OME YELLOW</t>
  </si>
  <si>
    <t>ESSE BLUE</t>
  </si>
  <si>
    <t>ESSE CLASSIC</t>
  </si>
  <si>
    <t>CIMA CLASSIC</t>
  </si>
  <si>
    <t>BOHEM CIGAR No. 6</t>
  </si>
  <si>
    <t>BOHEM CIGAR No. 3</t>
  </si>
  <si>
    <t>TONINO LAMBORGHINI L6</t>
  </si>
  <si>
    <t>TONINO LAMBORGHINI L8</t>
  </si>
  <si>
    <t>GOLDFIELD FULL FLAVOUR</t>
  </si>
  <si>
    <t>GOLDFIELD FINE FLAVOUR</t>
  </si>
  <si>
    <t>TEMPLETON FINE FLAVOUR</t>
  </si>
  <si>
    <t>TEMPLETON FULL FLAVOUR</t>
  </si>
  <si>
    <t>DAVIDOFF GOLD SLIMS</t>
  </si>
  <si>
    <t xml:space="preserve">DAVIDOFF GOLD </t>
  </si>
  <si>
    <t>DAVIDOFF CLASSIC</t>
  </si>
  <si>
    <t>DAVIDOFF ID IVORY</t>
  </si>
  <si>
    <t>DAVIDOFF ID ORANGE</t>
  </si>
  <si>
    <t>DAVIDOFF ID BLUE</t>
  </si>
  <si>
    <t>DAVIDOFF MAGNUM GOLD</t>
  </si>
  <si>
    <t>DAVIDOFF MAGNUM CLASSIC</t>
  </si>
  <si>
    <t>WEST SILVER</t>
  </si>
  <si>
    <t>WEST RED</t>
  </si>
  <si>
    <t>WEST RED GT</t>
  </si>
  <si>
    <t>WEST SILVER GT</t>
  </si>
  <si>
    <t>WEST WHITE</t>
  </si>
  <si>
    <t>WEST RED 100`S</t>
  </si>
  <si>
    <t>WEST SILVER 100`S</t>
  </si>
  <si>
    <t>PARAMOUNT GOLD 100`S</t>
  </si>
  <si>
    <t>PARMOUNT RED 100`S</t>
  </si>
  <si>
    <t>GAULOISES BLONDES
 (Nikotin 0,9 mg, Katran 10 mg</t>
  </si>
  <si>
    <t>GAULOISES BLONDES
 (Nikotin 0,7 mg, Katran 8 mg)</t>
  </si>
  <si>
    <t>PARAMOUNT GOLD</t>
  </si>
  <si>
    <t>PARAMOUNT RED</t>
  </si>
  <si>
    <t>STYLE SLIMS ROSE</t>
  </si>
  <si>
    <t>STYLE SLIMS BLUE</t>
  </si>
  <si>
    <t>FILTER 57 SNOW</t>
  </si>
  <si>
    <t>FILTER 57 INDIGO</t>
  </si>
  <si>
    <t>FILTER 57 REGULAR</t>
  </si>
  <si>
    <t>FILTER 57 INDIGO 100'S</t>
  </si>
  <si>
    <t>FILTER 57 REGULAR 100'S</t>
  </si>
  <si>
    <t>FORTUNA</t>
  </si>
  <si>
    <t>SOBRANIE WHITE RUSSIAN</t>
  </si>
  <si>
    <t>SOBRANIE BLACK RUSSIAN</t>
  </si>
  <si>
    <t>WINSTON SILVER SUPER SLIMS</t>
  </si>
  <si>
    <t>WINSTON BLUE SUPER SLIMS</t>
  </si>
  <si>
    <t>CAMEL FILTERS</t>
  </si>
  <si>
    <t>CAMEL BLUE</t>
  </si>
  <si>
    <t>CAMEL BLACK</t>
  </si>
  <si>
    <t>CAMEL FILTERS (Metal Pack)</t>
  </si>
  <si>
    <t>CAMEL BLUE(Metal Pack)</t>
  </si>
  <si>
    <t>CAMEL WHITE</t>
  </si>
  <si>
    <t>CAMEL SILVER</t>
  </si>
  <si>
    <t>WINSTON BLUE</t>
  </si>
  <si>
    <t>WINSTON BLUE (Metal Pack)</t>
  </si>
  <si>
    <t>WINSTON CLASSIC</t>
  </si>
  <si>
    <t xml:space="preserve">WINSTON SILVER </t>
  </si>
  <si>
    <t>WINSTON XSTYLE BLUE</t>
  </si>
  <si>
    <t>WINSTON XSTYLE SILVER</t>
  </si>
  <si>
    <t>WINSTON CLASSIC CHROMO</t>
  </si>
  <si>
    <t>WINSTON BLUE CHROMO</t>
  </si>
  <si>
    <t>WINSTON COOL XSPRESSION</t>
  </si>
  <si>
    <t>LD VIOLET SUPER SLIMS</t>
  </si>
  <si>
    <t>LD PINK SUPER SLIMS</t>
  </si>
  <si>
    <t>LD VIOLET SUPER SLIMS
 (PURSE BOX)</t>
  </si>
  <si>
    <t>LD PINK SUPER SLIMS
 (PURSE BOX)</t>
  </si>
  <si>
    <t>LD SILVER</t>
  </si>
  <si>
    <t>LD RED</t>
  </si>
  <si>
    <t>LD RED 100`S</t>
  </si>
  <si>
    <t>LD BLUE</t>
  </si>
  <si>
    <t>LD BLUE 100`S</t>
  </si>
  <si>
    <t>Red.br</t>
  </si>
  <si>
    <t>MPC</t>
  </si>
  <si>
    <t xml:space="preserve">Broj cigareta u paketiću (kom) </t>
  </si>
  <si>
    <t>9 ( 7x 8 )</t>
  </si>
  <si>
    <t>LARGO RED</t>
  </si>
  <si>
    <r>
      <t xml:space="preserve">WALTER WOLF FLAVOUR
</t>
    </r>
    <r>
      <rPr>
        <sz val="7"/>
        <rFont val="Arial"/>
        <family val="2"/>
      </rPr>
      <t xml:space="preserve"> ( stari naziv WALTER WOLF)</t>
    </r>
  </si>
  <si>
    <r>
      <t xml:space="preserve">WALTER WOLF WHITE ICON
 </t>
    </r>
    <r>
      <rPr>
        <sz val="7"/>
        <rFont val="Arial"/>
        <family val="2"/>
      </rPr>
      <t xml:space="preserve">( stari naziv WALTER WOLF WHITE) </t>
    </r>
  </si>
  <si>
    <t>WALTER WOLF BLACK ICON</t>
  </si>
  <si>
    <r>
      <t xml:space="preserve">WALTER WOLF WHITE ICON 100`S 
</t>
    </r>
    <r>
      <rPr>
        <sz val="7"/>
        <rFont val="Arial"/>
        <family val="2"/>
      </rPr>
      <t>(stari naziv WALTER WOLF WHITE 100`S)</t>
    </r>
  </si>
  <si>
    <r>
      <t xml:space="preserve">WALTER WOLF FLAVOUR 100'S
 </t>
    </r>
    <r>
      <rPr>
        <sz val="7"/>
        <rFont val="Arial"/>
        <family val="2"/>
      </rPr>
      <t>(stari naziv WALTER WOLF GOLD 100 `S)</t>
    </r>
  </si>
  <si>
    <t>WALTER WOLF WHITE 
(metalno pakiranje)</t>
  </si>
  <si>
    <t>WALTER WOLF BLACK 
(metalno pakiranje)</t>
  </si>
  <si>
    <t>RONHILL HERITAGE NO.8</t>
  </si>
  <si>
    <t>RONHILL HERITAGE NO.6</t>
  </si>
  <si>
    <r>
      <t>MARLBORO GOLD ORIGINAL 
100</t>
    </r>
    <r>
      <rPr>
        <sz val="8"/>
        <rFont val="Arial"/>
        <family val="2"/>
      </rPr>
      <t>'</t>
    </r>
    <r>
      <rPr>
        <sz val="8"/>
        <rFont val="Arial"/>
        <family val="2"/>
      </rPr>
      <t>S</t>
    </r>
  </si>
  <si>
    <t>MARLBORO RED CODE</t>
  </si>
  <si>
    <t>MURATTI AMBASSADOR RED 100'S</t>
  </si>
  <si>
    <t>MURATTI AMBASSADOR BLUE 100'S</t>
  </si>
  <si>
    <t>CHESTERFIELD CROWN BLUE</t>
  </si>
  <si>
    <t>CHESTERFIELD CROWN AQUA</t>
  </si>
  <si>
    <t xml:space="preserve">BLACK DEVIL 
SPECIAL FLAVOUR </t>
  </si>
  <si>
    <t xml:space="preserve">BLACK DEVIL
FINEST FLAVOUR </t>
  </si>
  <si>
    <t xml:space="preserve">BLACK DEVIL PINK </t>
  </si>
  <si>
    <t>KARELIA SLIMS CREME COLOR</t>
  </si>
  <si>
    <t>GEORGE KARELIAS&amp;SONS VIRGINIA FILTERS (GEORGE KARELIAS AND
SONS  SUPERIOR VIRGINIA)</t>
  </si>
  <si>
    <t>GEORGE KARELIAS AND
SONS  SMOOTHER TASTE VIRGINIA</t>
  </si>
  <si>
    <t>GEORG KARELIAS&amp;SONS EXCELLENCE</t>
  </si>
  <si>
    <t>CAMEL FILTERS OYSTER</t>
  </si>
  <si>
    <t>CAMEL BLUE OYSTER</t>
  </si>
  <si>
    <t>WINSTON BLUE 100'S</t>
  </si>
  <si>
    <t>WINSTON CLASSIC 100'S</t>
  </si>
  <si>
    <t>WINSTON 100`S RED</t>
  </si>
  <si>
    <t>WINSTON 100`S BLUE</t>
  </si>
  <si>
    <t>CU ZAGREB I</t>
  </si>
  <si>
    <t>*Zapisnik se dostavlja najkasnije u roku od 8 dana od dana popisa isključivo u elektroničkom obliku putem aplikativnog podsustava "e-Trošarine"</t>
  </si>
  <si>
    <t>LUCKY STRIKE BLUE
(stari naziv marke cigareta 
LUCKY STRIKE ORIGINAL SILVER)</t>
  </si>
  <si>
    <t>Zapisnik o popisu zaliha cigareta sa obračunom razlike trošarine na dan 18.4.2015.*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</si>
</sst>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  <numFmt numFmtId="174" formatCode="0.000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32" borderId="10" xfId="57" applyFont="1" applyFill="1" applyBorder="1" applyAlignment="1" applyProtection="1">
      <alignment horizontal="center" vertical="center" wrapText="1"/>
      <protection locked="0"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0" fillId="32" borderId="0" xfId="57" applyFill="1" applyProtection="1">
      <alignment/>
      <protection locked="0"/>
    </xf>
    <xf numFmtId="0" fontId="1" fillId="32" borderId="11" xfId="57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1" fillId="32" borderId="10" xfId="57" applyFont="1" applyFill="1" applyBorder="1" applyAlignment="1" applyProtection="1">
      <alignment horizontal="center"/>
      <protection locked="0"/>
    </xf>
    <xf numFmtId="0" fontId="1" fillId="32" borderId="0" xfId="57" applyFont="1" applyFill="1" applyBorder="1" applyAlignment="1" applyProtection="1">
      <alignment horizontal="center"/>
      <protection locked="0"/>
    </xf>
    <xf numFmtId="0" fontId="3" fillId="32" borderId="0" xfId="57" applyFont="1" applyFill="1" applyProtection="1">
      <alignment/>
      <protection locked="0"/>
    </xf>
    <xf numFmtId="0" fontId="4" fillId="32" borderId="0" xfId="57" applyFont="1" applyFill="1" applyAlignment="1" applyProtection="1">
      <alignment/>
      <protection locked="0"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0" fontId="4" fillId="32" borderId="0" xfId="57" applyFont="1" applyFill="1" applyProtection="1">
      <alignment/>
      <protection locked="0"/>
    </xf>
    <xf numFmtId="0" fontId="1" fillId="32" borderId="13" xfId="57" applyFont="1" applyFill="1" applyBorder="1" applyAlignment="1" applyProtection="1">
      <alignment/>
      <protection locked="0"/>
    </xf>
    <xf numFmtId="0" fontId="1" fillId="32" borderId="14" xfId="57" applyFont="1" applyFill="1" applyBorder="1" applyAlignment="1" applyProtection="1">
      <alignment/>
      <protection locked="0"/>
    </xf>
    <xf numFmtId="0" fontId="1" fillId="32" borderId="15" xfId="57" applyFont="1" applyFill="1" applyBorder="1" applyAlignment="1" applyProtection="1">
      <alignment/>
      <protection locked="0"/>
    </xf>
    <xf numFmtId="0" fontId="1" fillId="32" borderId="0" xfId="57" applyFont="1" applyFill="1" applyBorder="1" applyAlignment="1" applyProtection="1">
      <alignment/>
      <protection locked="0"/>
    </xf>
    <xf numFmtId="0" fontId="6" fillId="32" borderId="0" xfId="57" applyFont="1" applyFill="1" applyAlignment="1" applyProtection="1">
      <alignment wrapText="1"/>
      <protection locked="0"/>
    </xf>
    <xf numFmtId="0" fontId="6" fillId="32" borderId="16" xfId="57" applyFont="1" applyFill="1" applyBorder="1" applyAlignment="1" applyProtection="1">
      <alignment/>
      <protection locked="0"/>
    </xf>
    <xf numFmtId="0" fontId="0" fillId="32" borderId="0" xfId="57" applyFont="1" applyFill="1" applyBorder="1" applyAlignment="1" applyProtection="1">
      <alignment/>
      <protection locked="0"/>
    </xf>
    <xf numFmtId="0" fontId="0" fillId="32" borderId="11" xfId="57" applyFont="1" applyFill="1" applyBorder="1" applyAlignment="1" applyProtection="1">
      <alignment/>
      <protection locked="0"/>
    </xf>
    <xf numFmtId="0" fontId="0" fillId="32" borderId="0" xfId="57" applyFont="1" applyFill="1" applyBorder="1" applyProtection="1">
      <alignment/>
      <protection locked="0"/>
    </xf>
    <xf numFmtId="0" fontId="6" fillId="32" borderId="0" xfId="57" applyFont="1" applyFill="1" applyBorder="1" applyAlignment="1" applyProtection="1">
      <alignment/>
      <protection locked="0"/>
    </xf>
    <xf numFmtId="0" fontId="6" fillId="32" borderId="11" xfId="57" applyFont="1" applyFill="1" applyBorder="1" applyAlignment="1" applyProtection="1">
      <alignment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0" fillId="32" borderId="0" xfId="57" applyFill="1" applyBorder="1" applyProtection="1">
      <alignment/>
      <protection locked="0"/>
    </xf>
    <xf numFmtId="0" fontId="0" fillId="32" borderId="17" xfId="57" applyFont="1" applyFill="1" applyBorder="1" applyAlignment="1" applyProtection="1">
      <alignment/>
      <protection locked="0"/>
    </xf>
    <xf numFmtId="0" fontId="0" fillId="32" borderId="18" xfId="57" applyFont="1" applyFill="1" applyBorder="1" applyProtection="1">
      <alignment/>
      <protection locked="0"/>
    </xf>
    <xf numFmtId="0" fontId="0" fillId="32" borderId="11" xfId="57" applyFont="1" applyFill="1" applyBorder="1" applyProtection="1">
      <alignment/>
      <protection locked="0"/>
    </xf>
    <xf numFmtId="0" fontId="0" fillId="32" borderId="19" xfId="57" applyFont="1" applyFill="1" applyBorder="1" applyProtection="1">
      <alignment/>
      <protection locked="0"/>
    </xf>
    <xf numFmtId="0" fontId="1" fillId="32" borderId="16" xfId="57" applyFont="1" applyFill="1" applyBorder="1" applyAlignment="1" applyProtection="1">
      <alignment/>
      <protection locked="0"/>
    </xf>
    <xf numFmtId="0" fontId="0" fillId="32" borderId="12" xfId="57" applyFont="1" applyFill="1" applyBorder="1" applyAlignment="1" applyProtection="1">
      <alignment/>
      <protection locked="0"/>
    </xf>
    <xf numFmtId="0" fontId="0" fillId="32" borderId="16" xfId="57" applyFont="1" applyFill="1" applyBorder="1" applyProtection="1">
      <alignment/>
      <protection locked="0"/>
    </xf>
    <xf numFmtId="0" fontId="6" fillId="32" borderId="16" xfId="57" applyFont="1" applyFill="1" applyBorder="1" applyProtection="1">
      <alignment/>
      <protection locked="0"/>
    </xf>
    <xf numFmtId="0" fontId="7" fillId="32" borderId="0" xfId="57" applyFont="1" applyFill="1" applyBorder="1" applyProtection="1">
      <alignment/>
      <protection locked="0"/>
    </xf>
    <xf numFmtId="0" fontId="5" fillId="32" borderId="0" xfId="57" applyFont="1" applyFill="1" applyBorder="1" applyProtection="1">
      <alignment/>
      <protection locked="0"/>
    </xf>
    <xf numFmtId="0" fontId="3" fillId="32" borderId="0" xfId="57" applyFont="1" applyFill="1" applyBorder="1" applyProtection="1">
      <alignment/>
      <protection locked="0"/>
    </xf>
    <xf numFmtId="0" fontId="4" fillId="32" borderId="0" xfId="57" applyFont="1" applyFill="1" applyBorder="1" applyAlignment="1" applyProtection="1">
      <alignment vertical="justify" wrapText="1"/>
      <protection locked="0"/>
    </xf>
    <xf numFmtId="172" fontId="3" fillId="32" borderId="0" xfId="57" applyNumberFormat="1" applyFon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32" borderId="20" xfId="57" applyFont="1" applyFill="1" applyBorder="1" applyAlignment="1" applyProtection="1">
      <alignment horizontal="center" vertical="center" wrapText="1"/>
      <protection/>
    </xf>
    <xf numFmtId="0" fontId="6" fillId="32" borderId="17" xfId="57" applyFont="1" applyFill="1" applyBorder="1" applyAlignment="1" applyProtection="1">
      <alignment horizontal="center"/>
      <protection locked="0"/>
    </xf>
    <xf numFmtId="0" fontId="0" fillId="32" borderId="16" xfId="57" applyFont="1" applyFill="1" applyBorder="1" applyAlignment="1" applyProtection="1">
      <alignment/>
      <protection locked="0"/>
    </xf>
    <xf numFmtId="0" fontId="6" fillId="32" borderId="17" xfId="57" applyFont="1" applyFill="1" applyBorder="1" applyAlignment="1" applyProtection="1">
      <alignment/>
      <protection locked="0"/>
    </xf>
    <xf numFmtId="4" fontId="0" fillId="32" borderId="10" xfId="0" applyNumberFormat="1" applyFill="1" applyBorder="1" applyAlignment="1" applyProtection="1">
      <alignment horizontal="center"/>
      <protection/>
    </xf>
    <xf numFmtId="174" fontId="0" fillId="32" borderId="10" xfId="0" applyNumberForma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 locked="0"/>
    </xf>
    <xf numFmtId="0" fontId="5" fillId="32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0" fillId="32" borderId="10" xfId="0" applyFill="1" applyBorder="1" applyAlignment="1" applyProtection="1">
      <alignment horizontal="center"/>
      <protection locked="0"/>
    </xf>
    <xf numFmtId="174" fontId="0" fillId="32" borderId="0" xfId="0" applyNumberFormat="1" applyFill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2" fontId="0" fillId="32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4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 applyProtection="1">
      <alignment horizontal="center"/>
      <protection/>
    </xf>
    <xf numFmtId="174" fontId="0" fillId="0" borderId="10" xfId="0" applyNumberForma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4" fontId="0" fillId="32" borderId="0" xfId="0" applyNumberFormat="1" applyFill="1" applyBorder="1" applyAlignment="1" applyProtection="1">
      <alignment horizontal="center"/>
      <protection/>
    </xf>
    <xf numFmtId="0" fontId="6" fillId="32" borderId="0" xfId="57" applyFont="1" applyFill="1" applyBorder="1" applyAlignment="1" applyProtection="1">
      <alignment horizontal="left"/>
      <protection locked="0"/>
    </xf>
    <xf numFmtId="4" fontId="13" fillId="32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2" fontId="13" fillId="32" borderId="0" xfId="0" applyNumberFormat="1" applyFont="1" applyFill="1" applyBorder="1" applyAlignment="1" applyProtection="1">
      <alignment horizontal="center" vertical="center"/>
      <protection locked="0"/>
    </xf>
    <xf numFmtId="2" fontId="0" fillId="32" borderId="0" xfId="0" applyNumberFormat="1" applyFill="1" applyAlignment="1" applyProtection="1">
      <alignment/>
      <protection locked="0"/>
    </xf>
    <xf numFmtId="0" fontId="8" fillId="32" borderId="0" xfId="57" applyFont="1" applyFill="1" applyBorder="1" applyAlignment="1" applyProtection="1">
      <alignment/>
      <protection locked="0"/>
    </xf>
    <xf numFmtId="0" fontId="2" fillId="32" borderId="0" xfId="57" applyFont="1" applyFill="1" applyBorder="1" applyAlignment="1" applyProtection="1">
      <alignment vertical="justify" wrapText="1"/>
      <protection locked="0"/>
    </xf>
    <xf numFmtId="0" fontId="4" fillId="32" borderId="0" xfId="57" applyFont="1" applyFill="1" applyBorder="1" applyAlignment="1" applyProtection="1">
      <alignment horizontal="left" vertical="justify" wrapText="1"/>
      <protection locked="0"/>
    </xf>
    <xf numFmtId="0" fontId="5" fillId="32" borderId="10" xfId="0" applyFont="1" applyFill="1" applyBorder="1" applyAlignment="1">
      <alignment horizontal="justify" vertical="justify" wrapText="1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4" fillId="32" borderId="21" xfId="57" applyFont="1" applyFill="1" applyBorder="1" applyAlignment="1" applyProtection="1">
      <alignment horizontal="center" vertical="center" wrapText="1"/>
      <protection/>
    </xf>
    <xf numFmtId="0" fontId="4" fillId="32" borderId="23" xfId="57" applyFont="1" applyFill="1" applyBorder="1" applyAlignment="1" applyProtection="1">
      <alignment horizontal="center" vertical="center" wrapText="1"/>
      <protection/>
    </xf>
    <xf numFmtId="0" fontId="4" fillId="32" borderId="22" xfId="57" applyFont="1" applyFill="1" applyBorder="1" applyAlignment="1" applyProtection="1">
      <alignment horizontal="center" vertical="center" wrapText="1"/>
      <protection/>
    </xf>
    <xf numFmtId="0" fontId="2" fillId="32" borderId="0" xfId="57" applyFont="1" applyFill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 horizontal="left"/>
      <protection locked="0"/>
    </xf>
    <xf numFmtId="0" fontId="1" fillId="32" borderId="13" xfId="57" applyFont="1" applyFill="1" applyBorder="1" applyAlignment="1" applyProtection="1">
      <alignment horizontal="left"/>
      <protection locked="0"/>
    </xf>
    <xf numFmtId="0" fontId="1" fillId="32" borderId="14" xfId="57" applyFont="1" applyFill="1" applyBorder="1" applyAlignment="1" applyProtection="1">
      <alignment horizontal="left"/>
      <protection locked="0"/>
    </xf>
    <xf numFmtId="0" fontId="1" fillId="32" borderId="15" xfId="57" applyFont="1" applyFill="1" applyBorder="1" applyAlignment="1" applyProtection="1">
      <alignment horizontal="left"/>
      <protection locked="0"/>
    </xf>
    <xf numFmtId="0" fontId="6" fillId="32" borderId="16" xfId="57" applyFont="1" applyFill="1" applyBorder="1" applyAlignment="1" applyProtection="1">
      <alignment horizontal="left"/>
      <protection locked="0"/>
    </xf>
    <xf numFmtId="0" fontId="6" fillId="32" borderId="0" xfId="57" applyFont="1" applyFill="1" applyBorder="1" applyAlignment="1" applyProtection="1">
      <alignment horizontal="left"/>
      <protection locked="0"/>
    </xf>
    <xf numFmtId="0" fontId="5" fillId="32" borderId="0" xfId="57" applyFont="1" applyFill="1" applyBorder="1" applyAlignment="1" applyProtection="1">
      <alignment horizontal="center"/>
      <protection locked="0"/>
    </xf>
    <xf numFmtId="0" fontId="6" fillId="32" borderId="16" xfId="57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2" fillId="32" borderId="0" xfId="57" applyFont="1" applyFill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2" fontId="4" fillId="32" borderId="10" xfId="57" applyNumberFormat="1" applyFont="1" applyFill="1" applyBorder="1" applyAlignment="1" applyProtection="1">
      <alignment horizontal="center" vertical="center" wrapText="1"/>
      <protection/>
    </xf>
    <xf numFmtId="0" fontId="4" fillId="32" borderId="21" xfId="57" applyFont="1" applyFill="1" applyBorder="1" applyAlignment="1" applyProtection="1">
      <alignment horizontal="center" vertical="center" wrapText="1"/>
      <protection locked="0"/>
    </xf>
    <xf numFmtId="0" fontId="4" fillId="32" borderId="23" xfId="57" applyFont="1" applyFill="1" applyBorder="1" applyAlignment="1" applyProtection="1">
      <alignment horizontal="center" vertical="center" wrapText="1"/>
      <protection locked="0"/>
    </xf>
    <xf numFmtId="0" fontId="4" fillId="32" borderId="13" xfId="57" applyFont="1" applyFill="1" applyBorder="1" applyAlignment="1" applyProtection="1">
      <alignment horizontal="center" vertical="center" wrapText="1"/>
      <protection/>
    </xf>
    <xf numFmtId="0" fontId="4" fillId="32" borderId="16" xfId="57" applyFont="1" applyFill="1" applyBorder="1" applyAlignment="1" applyProtection="1">
      <alignment horizontal="center" vertical="center" wrapText="1"/>
      <protection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 horizontal="justify" vertical="justify" wrapText="1"/>
      <protection locked="0"/>
    </xf>
    <xf numFmtId="0" fontId="4" fillId="32" borderId="0" xfId="57" applyFont="1" applyFill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g 33-Z-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140625" style="44" customWidth="1"/>
    <col min="2" max="2" width="28.140625" style="44" customWidth="1"/>
    <col min="3" max="3" width="11.7109375" style="44" customWidth="1"/>
    <col min="4" max="16384" width="9.140625" style="44" customWidth="1"/>
  </cols>
  <sheetData>
    <row r="1" spans="1:5" ht="38.25" customHeight="1">
      <c r="A1" s="104" t="s">
        <v>231</v>
      </c>
      <c r="B1" s="102" t="s">
        <v>8</v>
      </c>
      <c r="C1" s="106" t="s">
        <v>27</v>
      </c>
      <c r="D1" s="45"/>
      <c r="E1" s="46"/>
    </row>
    <row r="2" spans="1:5" ht="18.75" customHeight="1">
      <c r="A2" s="105"/>
      <c r="B2" s="103"/>
      <c r="C2" s="107"/>
      <c r="D2" s="45"/>
      <c r="E2" s="46"/>
    </row>
    <row r="3" spans="1:5" ht="15">
      <c r="A3" s="65">
        <v>1</v>
      </c>
      <c r="B3" s="56" t="s">
        <v>29</v>
      </c>
      <c r="C3" s="134"/>
      <c r="D3" s="48"/>
      <c r="E3" s="46"/>
    </row>
    <row r="4" spans="1:5" ht="15">
      <c r="A4" s="66">
        <f>A3+1</f>
        <v>2</v>
      </c>
      <c r="B4" s="57" t="s">
        <v>30</v>
      </c>
      <c r="C4" s="134"/>
      <c r="D4" s="48"/>
      <c r="E4" s="46"/>
    </row>
    <row r="5" spans="1:5" ht="15">
      <c r="A5" s="66">
        <f aca="true" t="shared" si="0" ref="A5:A68">A4+1</f>
        <v>3</v>
      </c>
      <c r="B5" s="57" t="s">
        <v>31</v>
      </c>
      <c r="C5" s="134"/>
      <c r="D5" s="48"/>
      <c r="E5" s="46"/>
    </row>
    <row r="6" spans="1:5" ht="21.75" customHeight="1">
      <c r="A6" s="66">
        <f t="shared" si="0"/>
        <v>4</v>
      </c>
      <c r="B6" s="57" t="s">
        <v>32</v>
      </c>
      <c r="C6" s="134"/>
      <c r="D6" s="48"/>
      <c r="E6" s="46"/>
    </row>
    <row r="7" spans="1:5" ht="35.25" customHeight="1">
      <c r="A7" s="65">
        <f t="shared" si="0"/>
        <v>5</v>
      </c>
      <c r="B7" s="57" t="s">
        <v>33</v>
      </c>
      <c r="C7" s="134"/>
      <c r="D7" s="48"/>
      <c r="E7" s="46"/>
    </row>
    <row r="8" spans="1:5" ht="15">
      <c r="A8" s="65">
        <f t="shared" si="0"/>
        <v>6</v>
      </c>
      <c r="B8" s="57" t="s">
        <v>34</v>
      </c>
      <c r="C8" s="134"/>
      <c r="D8" s="48"/>
      <c r="E8" s="46"/>
    </row>
    <row r="9" spans="1:5" ht="15">
      <c r="A9" s="65">
        <f t="shared" si="0"/>
        <v>7</v>
      </c>
      <c r="B9" s="57" t="s">
        <v>35</v>
      </c>
      <c r="C9" s="134"/>
      <c r="D9" s="46"/>
      <c r="E9" s="46"/>
    </row>
    <row r="10" spans="1:5" ht="15">
      <c r="A10" s="65">
        <f t="shared" si="0"/>
        <v>8</v>
      </c>
      <c r="B10" s="57" t="s">
        <v>235</v>
      </c>
      <c r="C10" s="47"/>
      <c r="D10" s="46"/>
      <c r="E10" s="46"/>
    </row>
    <row r="11" spans="1:5" ht="15">
      <c r="A11" s="65">
        <f t="shared" si="0"/>
        <v>9</v>
      </c>
      <c r="B11" s="58" t="s">
        <v>36</v>
      </c>
      <c r="C11" s="47"/>
      <c r="D11" s="46"/>
      <c r="E11" s="46"/>
    </row>
    <row r="12" spans="1:5" ht="15">
      <c r="A12" s="65">
        <f t="shared" si="0"/>
        <v>10</v>
      </c>
      <c r="B12" s="58" t="s">
        <v>37</v>
      </c>
      <c r="C12" s="47"/>
      <c r="D12" s="46"/>
      <c r="E12" s="46"/>
    </row>
    <row r="13" spans="1:5" ht="15">
      <c r="A13" s="65">
        <f t="shared" si="0"/>
        <v>11</v>
      </c>
      <c r="B13" s="58" t="s">
        <v>38</v>
      </c>
      <c r="C13" s="47"/>
      <c r="D13" s="46"/>
      <c r="E13" s="46"/>
    </row>
    <row r="14" spans="1:5" ht="15">
      <c r="A14" s="65">
        <f t="shared" si="0"/>
        <v>12</v>
      </c>
      <c r="B14" s="58" t="s">
        <v>39</v>
      </c>
      <c r="C14" s="47"/>
      <c r="D14" s="46"/>
      <c r="E14" s="46"/>
    </row>
    <row r="15" spans="1:5" ht="15">
      <c r="A15" s="65">
        <f t="shared" si="0"/>
        <v>13</v>
      </c>
      <c r="B15" s="58" t="s">
        <v>40</v>
      </c>
      <c r="C15" s="47"/>
      <c r="D15" s="46"/>
      <c r="E15" s="46"/>
    </row>
    <row r="16" spans="1:3" ht="15">
      <c r="A16" s="65">
        <f t="shared" si="0"/>
        <v>14</v>
      </c>
      <c r="B16" s="58" t="s">
        <v>41</v>
      </c>
      <c r="C16" s="47"/>
    </row>
    <row r="17" spans="1:3" ht="15">
      <c r="A17" s="65">
        <f t="shared" si="0"/>
        <v>15</v>
      </c>
      <c r="B17" s="58" t="s">
        <v>42</v>
      </c>
      <c r="C17" s="47"/>
    </row>
    <row r="18" spans="1:3" ht="15">
      <c r="A18" s="65">
        <f t="shared" si="0"/>
        <v>16</v>
      </c>
      <c r="B18" s="58" t="s">
        <v>43</v>
      </c>
      <c r="C18" s="47"/>
    </row>
    <row r="19" spans="1:3" ht="15">
      <c r="A19" s="65">
        <f t="shared" si="0"/>
        <v>17</v>
      </c>
      <c r="B19" s="86" t="s">
        <v>44</v>
      </c>
      <c r="C19" s="47"/>
    </row>
    <row r="20" spans="1:3" ht="15">
      <c r="A20" s="65">
        <f t="shared" si="0"/>
        <v>18</v>
      </c>
      <c r="B20" s="86" t="s">
        <v>45</v>
      </c>
      <c r="C20" s="47"/>
    </row>
    <row r="21" spans="1:3" ht="15">
      <c r="A21" s="65">
        <f t="shared" si="0"/>
        <v>19</v>
      </c>
      <c r="B21" s="58" t="s">
        <v>46</v>
      </c>
      <c r="C21" s="47"/>
    </row>
    <row r="22" spans="1:3" ht="15">
      <c r="A22" s="65">
        <f t="shared" si="0"/>
        <v>20</v>
      </c>
      <c r="B22" s="58" t="s">
        <v>47</v>
      </c>
      <c r="C22" s="47"/>
    </row>
    <row r="23" spans="1:3" ht="15">
      <c r="A23" s="65">
        <f t="shared" si="0"/>
        <v>21</v>
      </c>
      <c r="B23" s="58" t="s">
        <v>48</v>
      </c>
      <c r="C23" s="47"/>
    </row>
    <row r="24" spans="1:3" ht="15">
      <c r="A24" s="65">
        <f t="shared" si="0"/>
        <v>22</v>
      </c>
      <c r="B24" s="58" t="s">
        <v>49</v>
      </c>
      <c r="C24" s="47"/>
    </row>
    <row r="25" spans="1:3" ht="15">
      <c r="A25" s="65">
        <f t="shared" si="0"/>
        <v>23</v>
      </c>
      <c r="B25" s="58" t="s">
        <v>50</v>
      </c>
      <c r="C25" s="47"/>
    </row>
    <row r="26" spans="1:3" ht="15">
      <c r="A26" s="65">
        <f t="shared" si="0"/>
        <v>24</v>
      </c>
      <c r="B26" s="58" t="s">
        <v>51</v>
      </c>
      <c r="C26" s="47"/>
    </row>
    <row r="27" spans="1:3" ht="15">
      <c r="A27" s="65">
        <f t="shared" si="0"/>
        <v>25</v>
      </c>
      <c r="B27" s="58" t="s">
        <v>52</v>
      </c>
      <c r="C27" s="47"/>
    </row>
    <row r="28" spans="1:3" ht="15">
      <c r="A28" s="65">
        <f t="shared" si="0"/>
        <v>26</v>
      </c>
      <c r="B28" s="58" t="s">
        <v>53</v>
      </c>
      <c r="C28" s="47"/>
    </row>
    <row r="29" spans="1:3" ht="15">
      <c r="A29" s="65">
        <f t="shared" si="0"/>
        <v>27</v>
      </c>
      <c r="B29" s="58" t="s">
        <v>54</v>
      </c>
      <c r="C29" s="47"/>
    </row>
    <row r="30" spans="1:3" ht="15">
      <c r="A30" s="65">
        <f t="shared" si="0"/>
        <v>28</v>
      </c>
      <c r="B30" s="58" t="s">
        <v>55</v>
      </c>
      <c r="C30" s="47"/>
    </row>
    <row r="31" spans="1:3" ht="15">
      <c r="A31" s="65">
        <f t="shared" si="0"/>
        <v>29</v>
      </c>
      <c r="B31" s="58" t="s">
        <v>56</v>
      </c>
      <c r="C31" s="47"/>
    </row>
    <row r="32" spans="1:3" ht="15">
      <c r="A32" s="65">
        <f t="shared" si="0"/>
        <v>30</v>
      </c>
      <c r="B32" s="58" t="s">
        <v>57</v>
      </c>
      <c r="C32" s="47"/>
    </row>
    <row r="33" spans="1:3" ht="15">
      <c r="A33" s="65">
        <f t="shared" si="0"/>
        <v>31</v>
      </c>
      <c r="B33" s="58" t="s">
        <v>58</v>
      </c>
      <c r="C33" s="47"/>
    </row>
    <row r="34" spans="1:3" ht="15">
      <c r="A34" s="65">
        <f t="shared" si="0"/>
        <v>32</v>
      </c>
      <c r="B34" s="58" t="s">
        <v>59</v>
      </c>
      <c r="C34" s="47"/>
    </row>
    <row r="35" spans="1:3" ht="15">
      <c r="A35" s="65">
        <f t="shared" si="0"/>
        <v>33</v>
      </c>
      <c r="B35" s="58" t="s">
        <v>60</v>
      </c>
      <c r="C35" s="47"/>
    </row>
    <row r="36" spans="1:3" ht="15">
      <c r="A36" s="65">
        <f t="shared" si="0"/>
        <v>34</v>
      </c>
      <c r="B36" s="58" t="s">
        <v>61</v>
      </c>
      <c r="C36" s="47"/>
    </row>
    <row r="37" spans="1:3" ht="15">
      <c r="A37" s="65">
        <f t="shared" si="0"/>
        <v>35</v>
      </c>
      <c r="B37" s="58" t="s">
        <v>62</v>
      </c>
      <c r="C37" s="47"/>
    </row>
    <row r="38" spans="1:3" ht="15">
      <c r="A38" s="65">
        <f t="shared" si="0"/>
        <v>36</v>
      </c>
      <c r="B38" s="58" t="s">
        <v>63</v>
      </c>
      <c r="C38" s="47"/>
    </row>
    <row r="39" spans="1:3" ht="15">
      <c r="A39" s="65">
        <f t="shared" si="0"/>
        <v>37</v>
      </c>
      <c r="B39" s="58" t="s">
        <v>64</v>
      </c>
      <c r="C39" s="47"/>
    </row>
    <row r="40" spans="1:3" ht="15">
      <c r="A40" s="65">
        <f t="shared" si="0"/>
        <v>38</v>
      </c>
      <c r="B40" s="58" t="s">
        <v>65</v>
      </c>
      <c r="C40" s="47"/>
    </row>
    <row r="41" spans="1:3" ht="15">
      <c r="A41" s="65">
        <f t="shared" si="0"/>
        <v>39</v>
      </c>
      <c r="B41" s="58" t="s">
        <v>66</v>
      </c>
      <c r="C41" s="47"/>
    </row>
    <row r="42" spans="1:3" ht="21">
      <c r="A42" s="65">
        <f t="shared" si="0"/>
        <v>40</v>
      </c>
      <c r="B42" s="87" t="s">
        <v>236</v>
      </c>
      <c r="C42" s="47"/>
    </row>
    <row r="43" spans="1:3" ht="22.5">
      <c r="A43" s="65">
        <f t="shared" si="0"/>
        <v>41</v>
      </c>
      <c r="B43" s="87" t="s">
        <v>237</v>
      </c>
      <c r="C43" s="47"/>
    </row>
    <row r="44" spans="1:3" ht="15">
      <c r="A44" s="65">
        <f t="shared" si="0"/>
        <v>42</v>
      </c>
      <c r="B44" s="88" t="s">
        <v>238</v>
      </c>
      <c r="C44" s="47"/>
    </row>
    <row r="45" spans="1:3" ht="15">
      <c r="A45" s="65">
        <f t="shared" si="0"/>
        <v>43</v>
      </c>
      <c r="B45" s="58" t="s">
        <v>67</v>
      </c>
      <c r="C45" s="47"/>
    </row>
    <row r="46" spans="1:3" ht="15">
      <c r="A46" s="65">
        <f t="shared" si="0"/>
        <v>44</v>
      </c>
      <c r="B46" s="58" t="s">
        <v>68</v>
      </c>
      <c r="C46" s="47"/>
    </row>
    <row r="47" spans="1:3" ht="15">
      <c r="A47" s="65">
        <f t="shared" si="0"/>
        <v>45</v>
      </c>
      <c r="B47" s="58" t="s">
        <v>69</v>
      </c>
      <c r="C47" s="47"/>
    </row>
    <row r="48" spans="1:3" ht="21">
      <c r="A48" s="65">
        <f t="shared" si="0"/>
        <v>46</v>
      </c>
      <c r="B48" s="87" t="s">
        <v>239</v>
      </c>
      <c r="C48" s="47"/>
    </row>
    <row r="49" spans="1:3" ht="22.5">
      <c r="A49" s="65">
        <f t="shared" si="0"/>
        <v>47</v>
      </c>
      <c r="B49" s="87" t="s">
        <v>240</v>
      </c>
      <c r="C49" s="47"/>
    </row>
    <row r="50" spans="1:3" ht="22.5">
      <c r="A50" s="65">
        <f t="shared" si="0"/>
        <v>48</v>
      </c>
      <c r="B50" s="59" t="s">
        <v>241</v>
      </c>
      <c r="C50" s="47"/>
    </row>
    <row r="51" spans="1:3" ht="22.5">
      <c r="A51" s="65">
        <f t="shared" si="0"/>
        <v>49</v>
      </c>
      <c r="B51" s="59" t="s">
        <v>242</v>
      </c>
      <c r="C51" s="47"/>
    </row>
    <row r="52" spans="1:3" ht="15">
      <c r="A52" s="65">
        <f t="shared" si="0"/>
        <v>50</v>
      </c>
      <c r="B52" s="58" t="s">
        <v>70</v>
      </c>
      <c r="C52" s="47"/>
    </row>
    <row r="53" spans="1:3" ht="15">
      <c r="A53" s="65">
        <f t="shared" si="0"/>
        <v>51</v>
      </c>
      <c r="B53" s="58" t="s">
        <v>71</v>
      </c>
      <c r="C53" s="47"/>
    </row>
    <row r="54" spans="1:3" ht="15">
      <c r="A54" s="65">
        <f t="shared" si="0"/>
        <v>52</v>
      </c>
      <c r="B54" s="58" t="s">
        <v>72</v>
      </c>
      <c r="C54" s="47"/>
    </row>
    <row r="55" spans="1:3" ht="15">
      <c r="A55" s="65">
        <f t="shared" si="0"/>
        <v>53</v>
      </c>
      <c r="B55" s="58" t="s">
        <v>73</v>
      </c>
      <c r="C55" s="47"/>
    </row>
    <row r="56" spans="1:3" ht="15">
      <c r="A56" s="65">
        <f t="shared" si="0"/>
        <v>54</v>
      </c>
      <c r="B56" s="58" t="s">
        <v>74</v>
      </c>
      <c r="C56" s="47"/>
    </row>
    <row r="57" spans="1:3" ht="15">
      <c r="A57" s="65">
        <f t="shared" si="0"/>
        <v>55</v>
      </c>
      <c r="B57" s="58" t="s">
        <v>75</v>
      </c>
      <c r="C57" s="47"/>
    </row>
    <row r="58" spans="1:3" ht="15">
      <c r="A58" s="65">
        <f t="shared" si="0"/>
        <v>56</v>
      </c>
      <c r="B58" s="58" t="s">
        <v>76</v>
      </c>
      <c r="C58" s="47"/>
    </row>
    <row r="59" spans="1:3" ht="15">
      <c r="A59" s="65">
        <f t="shared" si="0"/>
        <v>57</v>
      </c>
      <c r="B59" s="58" t="s">
        <v>77</v>
      </c>
      <c r="C59" s="47"/>
    </row>
    <row r="60" spans="1:3" ht="15">
      <c r="A60" s="65">
        <f t="shared" si="0"/>
        <v>58</v>
      </c>
      <c r="B60" s="58" t="s">
        <v>78</v>
      </c>
      <c r="C60" s="47"/>
    </row>
    <row r="61" spans="1:3" ht="15">
      <c r="A61" s="65">
        <f t="shared" si="0"/>
        <v>59</v>
      </c>
      <c r="B61" s="58" t="s">
        <v>79</v>
      </c>
      <c r="C61" s="47"/>
    </row>
    <row r="62" spans="1:3" ht="15">
      <c r="A62" s="65">
        <f t="shared" si="0"/>
        <v>60</v>
      </c>
      <c r="B62" s="58" t="s">
        <v>80</v>
      </c>
      <c r="C62" s="47"/>
    </row>
    <row r="63" spans="1:3" ht="15">
      <c r="A63" s="65">
        <f t="shared" si="0"/>
        <v>61</v>
      </c>
      <c r="B63" s="58" t="s">
        <v>81</v>
      </c>
      <c r="C63" s="47"/>
    </row>
    <row r="64" spans="1:3" ht="15">
      <c r="A64" s="65">
        <f t="shared" si="0"/>
        <v>62</v>
      </c>
      <c r="B64" s="58" t="s">
        <v>82</v>
      </c>
      <c r="C64" s="47"/>
    </row>
    <row r="65" spans="1:3" ht="15">
      <c r="A65" s="65">
        <f t="shared" si="0"/>
        <v>63</v>
      </c>
      <c r="B65" s="58" t="s">
        <v>83</v>
      </c>
      <c r="C65" s="47"/>
    </row>
    <row r="66" spans="1:3" ht="15">
      <c r="A66" s="65">
        <f t="shared" si="0"/>
        <v>64</v>
      </c>
      <c r="B66" s="58" t="s">
        <v>84</v>
      </c>
      <c r="C66" s="47"/>
    </row>
    <row r="67" spans="1:3" ht="15">
      <c r="A67" s="65">
        <f t="shared" si="0"/>
        <v>65</v>
      </c>
      <c r="B67" s="86" t="s">
        <v>243</v>
      </c>
      <c r="C67" s="47"/>
    </row>
    <row r="68" spans="1:3" ht="15">
      <c r="A68" s="65">
        <f t="shared" si="0"/>
        <v>66</v>
      </c>
      <c r="B68" s="86" t="s">
        <v>244</v>
      </c>
      <c r="C68" s="47"/>
    </row>
    <row r="69" spans="1:3" ht="15">
      <c r="A69" s="65">
        <f aca="true" t="shared" si="1" ref="A69:A132">A68+1</f>
        <v>67</v>
      </c>
      <c r="B69" s="58" t="s">
        <v>85</v>
      </c>
      <c r="C69" s="47"/>
    </row>
    <row r="70" spans="1:3" ht="15">
      <c r="A70" s="65">
        <f t="shared" si="1"/>
        <v>68</v>
      </c>
      <c r="B70" s="58" t="s">
        <v>86</v>
      </c>
      <c r="C70" s="47"/>
    </row>
    <row r="71" spans="1:3" ht="15">
      <c r="A71" s="65">
        <f t="shared" si="1"/>
        <v>69</v>
      </c>
      <c r="B71" s="58" t="s">
        <v>87</v>
      </c>
      <c r="C71" s="47"/>
    </row>
    <row r="72" spans="1:3" ht="15">
      <c r="A72" s="65">
        <f t="shared" si="1"/>
        <v>70</v>
      </c>
      <c r="B72" s="58" t="s">
        <v>88</v>
      </c>
      <c r="C72" s="47"/>
    </row>
    <row r="73" spans="1:3" ht="15">
      <c r="A73" s="65">
        <f t="shared" si="1"/>
        <v>71</v>
      </c>
      <c r="B73" s="58" t="s">
        <v>89</v>
      </c>
      <c r="C73" s="47"/>
    </row>
    <row r="74" spans="1:3" ht="15">
      <c r="A74" s="65">
        <f t="shared" si="1"/>
        <v>72</v>
      </c>
      <c r="B74" s="58" t="s">
        <v>90</v>
      </c>
      <c r="C74" s="47"/>
    </row>
    <row r="75" spans="1:3" ht="15">
      <c r="A75" s="65">
        <f t="shared" si="1"/>
        <v>73</v>
      </c>
      <c r="B75" s="56" t="s">
        <v>91</v>
      </c>
      <c r="C75" s="47"/>
    </row>
    <row r="76" spans="1:3" ht="15">
      <c r="A76" s="65">
        <f t="shared" si="1"/>
        <v>74</v>
      </c>
      <c r="B76" s="56" t="s">
        <v>92</v>
      </c>
      <c r="C76" s="47"/>
    </row>
    <row r="77" spans="1:3" ht="15">
      <c r="A77" s="65">
        <f t="shared" si="1"/>
        <v>75</v>
      </c>
      <c r="B77" s="56" t="s">
        <v>93</v>
      </c>
      <c r="C77" s="47"/>
    </row>
    <row r="78" spans="1:3" ht="15">
      <c r="A78" s="65">
        <f t="shared" si="1"/>
        <v>76</v>
      </c>
      <c r="B78" s="56" t="s">
        <v>94</v>
      </c>
      <c r="C78" s="47"/>
    </row>
    <row r="79" spans="1:3" ht="15">
      <c r="A79" s="65">
        <f t="shared" si="1"/>
        <v>77</v>
      </c>
      <c r="B79" s="57" t="s">
        <v>95</v>
      </c>
      <c r="C79" s="47"/>
    </row>
    <row r="80" spans="1:3" ht="15">
      <c r="A80" s="65">
        <f t="shared" si="1"/>
        <v>78</v>
      </c>
      <c r="B80" s="57" t="s">
        <v>96</v>
      </c>
      <c r="C80" s="47"/>
    </row>
    <row r="81" spans="1:3" ht="15">
      <c r="A81" s="65">
        <f t="shared" si="1"/>
        <v>79</v>
      </c>
      <c r="B81" s="57" t="s">
        <v>97</v>
      </c>
      <c r="C81" s="47"/>
    </row>
    <row r="82" spans="1:3" ht="15">
      <c r="A82" s="65">
        <f t="shared" si="1"/>
        <v>80</v>
      </c>
      <c r="B82" s="57" t="s">
        <v>98</v>
      </c>
      <c r="C82" s="47"/>
    </row>
    <row r="83" spans="1:3" ht="15">
      <c r="A83" s="65">
        <f t="shared" si="1"/>
        <v>81</v>
      </c>
      <c r="B83" s="57" t="s">
        <v>99</v>
      </c>
      <c r="C83" s="47"/>
    </row>
    <row r="84" spans="1:3" ht="15">
      <c r="A84" s="65">
        <f t="shared" si="1"/>
        <v>82</v>
      </c>
      <c r="B84" s="57" t="s">
        <v>100</v>
      </c>
      <c r="C84" s="47"/>
    </row>
    <row r="85" spans="1:3" ht="15">
      <c r="A85" s="65">
        <f t="shared" si="1"/>
        <v>83</v>
      </c>
      <c r="B85" s="57" t="s">
        <v>101</v>
      </c>
      <c r="C85" s="47"/>
    </row>
    <row r="86" spans="1:3" ht="15">
      <c r="A86" s="65">
        <f t="shared" si="1"/>
        <v>84</v>
      </c>
      <c r="B86" s="57" t="s">
        <v>102</v>
      </c>
      <c r="C86" s="47"/>
    </row>
    <row r="87" spans="1:3" ht="15">
      <c r="A87" s="65">
        <f t="shared" si="1"/>
        <v>85</v>
      </c>
      <c r="B87" s="57" t="s">
        <v>103</v>
      </c>
      <c r="C87" s="47"/>
    </row>
    <row r="88" spans="1:3" ht="22.5">
      <c r="A88" s="65">
        <f t="shared" si="1"/>
        <v>86</v>
      </c>
      <c r="B88" s="59" t="s">
        <v>245</v>
      </c>
      <c r="C88" s="47"/>
    </row>
    <row r="89" spans="1:3" ht="15">
      <c r="A89" s="65">
        <f t="shared" si="1"/>
        <v>87</v>
      </c>
      <c r="B89" s="89" t="s">
        <v>104</v>
      </c>
      <c r="C89" s="47"/>
    </row>
    <row r="90" spans="1:3" ht="15">
      <c r="A90" s="65">
        <f t="shared" si="1"/>
        <v>88</v>
      </c>
      <c r="B90" s="89" t="s">
        <v>105</v>
      </c>
      <c r="C90" s="47"/>
    </row>
    <row r="91" spans="1:3" ht="15">
      <c r="A91" s="65">
        <f t="shared" si="1"/>
        <v>89</v>
      </c>
      <c r="B91" s="89" t="s">
        <v>106</v>
      </c>
      <c r="C91" s="47"/>
    </row>
    <row r="92" spans="1:3" ht="15">
      <c r="A92" s="65">
        <f t="shared" si="1"/>
        <v>90</v>
      </c>
      <c r="B92" s="89" t="s">
        <v>107</v>
      </c>
      <c r="C92" s="47"/>
    </row>
    <row r="93" spans="1:3" ht="15">
      <c r="A93" s="65">
        <f t="shared" si="1"/>
        <v>91</v>
      </c>
      <c r="B93" s="89" t="s">
        <v>108</v>
      </c>
      <c r="C93" s="47"/>
    </row>
    <row r="94" spans="1:3" ht="15">
      <c r="A94" s="65">
        <f t="shared" si="1"/>
        <v>92</v>
      </c>
      <c r="B94" s="89" t="s">
        <v>109</v>
      </c>
      <c r="C94" s="47"/>
    </row>
    <row r="95" spans="1:3" ht="15">
      <c r="A95" s="65">
        <f t="shared" si="1"/>
        <v>93</v>
      </c>
      <c r="B95" s="89" t="s">
        <v>246</v>
      </c>
      <c r="C95" s="47"/>
    </row>
    <row r="96" spans="1:3" ht="15">
      <c r="A96" s="65">
        <f t="shared" si="1"/>
        <v>94</v>
      </c>
      <c r="B96" s="57" t="s">
        <v>110</v>
      </c>
      <c r="C96" s="47"/>
    </row>
    <row r="97" spans="1:3" ht="15">
      <c r="A97" s="65">
        <f t="shared" si="1"/>
        <v>95</v>
      </c>
      <c r="B97" s="57" t="s">
        <v>111</v>
      </c>
      <c r="C97" s="47"/>
    </row>
    <row r="98" spans="1:3" ht="15">
      <c r="A98" s="65">
        <f t="shared" si="1"/>
        <v>96</v>
      </c>
      <c r="B98" s="57" t="s">
        <v>112</v>
      </c>
      <c r="C98" s="47"/>
    </row>
    <row r="99" spans="1:3" ht="15">
      <c r="A99" s="65">
        <f t="shared" si="1"/>
        <v>97</v>
      </c>
      <c r="B99" s="56" t="s">
        <v>113</v>
      </c>
      <c r="C99" s="47"/>
    </row>
    <row r="100" spans="1:3" ht="15">
      <c r="A100" s="65">
        <f t="shared" si="1"/>
        <v>98</v>
      </c>
      <c r="B100" s="56" t="s">
        <v>114</v>
      </c>
      <c r="C100" s="47"/>
    </row>
    <row r="101" spans="1:3" ht="15">
      <c r="A101" s="65">
        <f t="shared" si="1"/>
        <v>99</v>
      </c>
      <c r="B101" s="89" t="s">
        <v>115</v>
      </c>
      <c r="C101" s="47"/>
    </row>
    <row r="102" spans="1:3" ht="15">
      <c r="A102" s="65">
        <f t="shared" si="1"/>
        <v>100</v>
      </c>
      <c r="B102" s="89" t="s">
        <v>116</v>
      </c>
      <c r="C102" s="47"/>
    </row>
    <row r="103" spans="1:3" ht="15">
      <c r="A103" s="65">
        <f t="shared" si="1"/>
        <v>101</v>
      </c>
      <c r="B103" s="89" t="s">
        <v>247</v>
      </c>
      <c r="C103" s="47"/>
    </row>
    <row r="104" spans="1:3" ht="15">
      <c r="A104" s="65">
        <f t="shared" si="1"/>
        <v>102</v>
      </c>
      <c r="B104" s="89" t="s">
        <v>248</v>
      </c>
      <c r="C104" s="47"/>
    </row>
    <row r="105" spans="1:3" ht="15">
      <c r="A105" s="65">
        <f t="shared" si="1"/>
        <v>103</v>
      </c>
      <c r="B105" s="59" t="s">
        <v>117</v>
      </c>
      <c r="C105" s="47"/>
    </row>
    <row r="106" spans="1:3" ht="15">
      <c r="A106" s="65">
        <f t="shared" si="1"/>
        <v>104</v>
      </c>
      <c r="B106" s="59" t="s">
        <v>118</v>
      </c>
      <c r="C106" s="47"/>
    </row>
    <row r="107" spans="1:3" ht="15">
      <c r="A107" s="65">
        <f t="shared" si="1"/>
        <v>105</v>
      </c>
      <c r="B107" s="57" t="s">
        <v>119</v>
      </c>
      <c r="C107" s="47"/>
    </row>
    <row r="108" spans="1:3" ht="15">
      <c r="A108" s="65">
        <f t="shared" si="1"/>
        <v>106</v>
      </c>
      <c r="B108" s="57" t="s">
        <v>120</v>
      </c>
      <c r="C108" s="47"/>
    </row>
    <row r="109" spans="1:3" ht="15">
      <c r="A109" s="65">
        <f t="shared" si="1"/>
        <v>107</v>
      </c>
      <c r="B109" s="57" t="s">
        <v>121</v>
      </c>
      <c r="C109" s="47"/>
    </row>
    <row r="110" spans="1:3" ht="15">
      <c r="A110" s="65">
        <f t="shared" si="1"/>
        <v>108</v>
      </c>
      <c r="B110" s="57" t="s">
        <v>122</v>
      </c>
      <c r="C110" s="47"/>
    </row>
    <row r="111" spans="1:3" ht="15">
      <c r="A111" s="65">
        <f t="shared" si="1"/>
        <v>109</v>
      </c>
      <c r="B111" s="57" t="s">
        <v>123</v>
      </c>
      <c r="C111" s="47"/>
    </row>
    <row r="112" spans="1:3" ht="15">
      <c r="A112" s="65">
        <f t="shared" si="1"/>
        <v>110</v>
      </c>
      <c r="B112" s="56" t="s">
        <v>124</v>
      </c>
      <c r="C112" s="47"/>
    </row>
    <row r="113" spans="1:3" ht="15">
      <c r="A113" s="65">
        <f t="shared" si="1"/>
        <v>111</v>
      </c>
      <c r="B113" s="56" t="s">
        <v>125</v>
      </c>
      <c r="C113" s="47"/>
    </row>
    <row r="114" spans="1:3" ht="15">
      <c r="A114" s="65">
        <f t="shared" si="1"/>
        <v>112</v>
      </c>
      <c r="B114" s="89" t="s">
        <v>249</v>
      </c>
      <c r="C114" s="47"/>
    </row>
    <row r="115" spans="1:3" ht="15">
      <c r="A115" s="65">
        <f t="shared" si="1"/>
        <v>113</v>
      </c>
      <c r="B115" s="89" t="s">
        <v>250</v>
      </c>
      <c r="C115" s="47"/>
    </row>
    <row r="116" spans="1:3" ht="15">
      <c r="A116" s="65">
        <f t="shared" si="1"/>
        <v>114</v>
      </c>
      <c r="B116" s="56" t="s">
        <v>126</v>
      </c>
      <c r="C116" s="47"/>
    </row>
    <row r="117" spans="1:3" ht="15">
      <c r="A117" s="65">
        <f t="shared" si="1"/>
        <v>115</v>
      </c>
      <c r="B117" s="56" t="s">
        <v>127</v>
      </c>
      <c r="C117" s="47"/>
    </row>
    <row r="118" spans="1:3" ht="15">
      <c r="A118" s="65">
        <f t="shared" si="1"/>
        <v>116</v>
      </c>
      <c r="B118" s="56" t="s">
        <v>128</v>
      </c>
      <c r="C118" s="47"/>
    </row>
    <row r="119" spans="1:3" ht="15">
      <c r="A119" s="65">
        <f t="shared" si="1"/>
        <v>117</v>
      </c>
      <c r="B119" s="56" t="s">
        <v>129</v>
      </c>
      <c r="C119" s="47"/>
    </row>
    <row r="120" spans="1:3" ht="15">
      <c r="A120" s="65">
        <f t="shared" si="1"/>
        <v>118</v>
      </c>
      <c r="B120" s="56" t="s">
        <v>130</v>
      </c>
      <c r="C120" s="47"/>
    </row>
    <row r="121" spans="1:3" ht="15">
      <c r="A121" s="65">
        <f t="shared" si="1"/>
        <v>119</v>
      </c>
      <c r="B121" s="56" t="s">
        <v>131</v>
      </c>
      <c r="C121" s="47"/>
    </row>
    <row r="122" spans="1:3" ht="45">
      <c r="A122" s="65">
        <f t="shared" si="1"/>
        <v>120</v>
      </c>
      <c r="B122" s="60" t="s">
        <v>132</v>
      </c>
      <c r="C122" s="47"/>
    </row>
    <row r="123" spans="1:3" ht="15">
      <c r="A123" s="65">
        <f t="shared" si="1"/>
        <v>121</v>
      </c>
      <c r="B123" s="56" t="s">
        <v>133</v>
      </c>
      <c r="C123" s="47"/>
    </row>
    <row r="124" spans="1:3" ht="15">
      <c r="A124" s="65">
        <f t="shared" si="1"/>
        <v>122</v>
      </c>
      <c r="B124" s="56" t="s">
        <v>134</v>
      </c>
      <c r="C124" s="47"/>
    </row>
    <row r="125" spans="1:3" ht="15">
      <c r="A125" s="65">
        <f t="shared" si="1"/>
        <v>123</v>
      </c>
      <c r="B125" s="56" t="s">
        <v>135</v>
      </c>
      <c r="C125" s="47"/>
    </row>
    <row r="126" spans="1:3" ht="15">
      <c r="A126" s="65">
        <f t="shared" si="1"/>
        <v>124</v>
      </c>
      <c r="B126" s="57" t="s">
        <v>136</v>
      </c>
      <c r="C126" s="47"/>
    </row>
    <row r="127" spans="1:3" ht="15">
      <c r="A127" s="65">
        <f t="shared" si="1"/>
        <v>125</v>
      </c>
      <c r="B127" s="89" t="s">
        <v>137</v>
      </c>
      <c r="C127" s="47"/>
    </row>
    <row r="128" spans="1:3" ht="15">
      <c r="A128" s="65">
        <f t="shared" si="1"/>
        <v>126</v>
      </c>
      <c r="B128" s="89" t="s">
        <v>138</v>
      </c>
      <c r="C128" s="47"/>
    </row>
    <row r="129" spans="1:3" ht="15">
      <c r="A129" s="65">
        <f t="shared" si="1"/>
        <v>127</v>
      </c>
      <c r="B129" s="57" t="s">
        <v>139</v>
      </c>
      <c r="C129" s="47"/>
    </row>
    <row r="130" spans="1:3" ht="15">
      <c r="A130" s="65">
        <f t="shared" si="1"/>
        <v>128</v>
      </c>
      <c r="B130" s="57" t="s">
        <v>140</v>
      </c>
      <c r="C130" s="47"/>
    </row>
    <row r="131" spans="1:3" ht="15">
      <c r="A131" s="65">
        <f t="shared" si="1"/>
        <v>129</v>
      </c>
      <c r="B131" s="57" t="s">
        <v>141</v>
      </c>
      <c r="C131" s="47"/>
    </row>
    <row r="132" spans="1:3" ht="15">
      <c r="A132" s="65">
        <f t="shared" si="1"/>
        <v>130</v>
      </c>
      <c r="B132" s="57" t="s">
        <v>142</v>
      </c>
      <c r="C132" s="47"/>
    </row>
    <row r="133" spans="1:3" ht="15">
      <c r="A133" s="65">
        <f aca="true" t="shared" si="2" ref="A133:A196">A132+1</f>
        <v>131</v>
      </c>
      <c r="B133" s="57" t="s">
        <v>143</v>
      </c>
      <c r="C133" s="47"/>
    </row>
    <row r="134" spans="1:3" ht="15">
      <c r="A134" s="65">
        <f t="shared" si="2"/>
        <v>132</v>
      </c>
      <c r="B134" s="57" t="s">
        <v>144</v>
      </c>
      <c r="C134" s="47"/>
    </row>
    <row r="135" spans="1:3" ht="15">
      <c r="A135" s="65">
        <f t="shared" si="2"/>
        <v>133</v>
      </c>
      <c r="B135" s="57" t="s">
        <v>145</v>
      </c>
      <c r="C135" s="47"/>
    </row>
    <row r="136" spans="1:3" ht="15">
      <c r="A136" s="65">
        <f t="shared" si="2"/>
        <v>134</v>
      </c>
      <c r="B136" s="57" t="s">
        <v>146</v>
      </c>
      <c r="C136" s="47"/>
    </row>
    <row r="137" spans="1:3" ht="15">
      <c r="A137" s="65">
        <f t="shared" si="2"/>
        <v>135</v>
      </c>
      <c r="B137" s="57" t="s">
        <v>147</v>
      </c>
      <c r="C137" s="47"/>
    </row>
    <row r="138" spans="1:3" ht="15">
      <c r="A138" s="65">
        <f t="shared" si="2"/>
        <v>136</v>
      </c>
      <c r="B138" s="57" t="s">
        <v>148</v>
      </c>
      <c r="C138" s="47"/>
    </row>
    <row r="139" spans="1:3" ht="15">
      <c r="A139" s="65">
        <f t="shared" si="2"/>
        <v>137</v>
      </c>
      <c r="B139" s="57" t="s">
        <v>149</v>
      </c>
      <c r="C139" s="47"/>
    </row>
    <row r="140" spans="1:3" ht="15">
      <c r="A140" s="65">
        <f t="shared" si="2"/>
        <v>138</v>
      </c>
      <c r="B140" s="56" t="s">
        <v>150</v>
      </c>
      <c r="C140" s="47"/>
    </row>
    <row r="141" spans="1:3" ht="15">
      <c r="A141" s="65">
        <f t="shared" si="2"/>
        <v>139</v>
      </c>
      <c r="B141" s="56" t="s">
        <v>151</v>
      </c>
      <c r="C141" s="47"/>
    </row>
    <row r="142" spans="1:3" ht="22.5">
      <c r="A142" s="65">
        <f t="shared" si="2"/>
        <v>140</v>
      </c>
      <c r="B142" s="90" t="s">
        <v>251</v>
      </c>
      <c r="C142" s="47"/>
    </row>
    <row r="143" spans="1:3" ht="22.5">
      <c r="A143" s="65">
        <f t="shared" si="2"/>
        <v>141</v>
      </c>
      <c r="B143" s="90" t="s">
        <v>252</v>
      </c>
      <c r="C143" s="47"/>
    </row>
    <row r="144" spans="1:3" ht="15">
      <c r="A144" s="65">
        <f t="shared" si="2"/>
        <v>142</v>
      </c>
      <c r="B144" s="90" t="s">
        <v>253</v>
      </c>
      <c r="C144" s="47"/>
    </row>
    <row r="145" spans="1:3" ht="15">
      <c r="A145" s="65">
        <f t="shared" si="2"/>
        <v>143</v>
      </c>
      <c r="B145" s="56" t="s">
        <v>152</v>
      </c>
      <c r="C145" s="47"/>
    </row>
    <row r="146" spans="1:3" ht="15">
      <c r="A146" s="65">
        <f t="shared" si="2"/>
        <v>144</v>
      </c>
      <c r="B146" s="56" t="s">
        <v>153</v>
      </c>
      <c r="C146" s="47"/>
    </row>
    <row r="147" spans="1:3" ht="15">
      <c r="A147" s="65">
        <f t="shared" si="2"/>
        <v>145</v>
      </c>
      <c r="B147" s="57" t="s">
        <v>154</v>
      </c>
      <c r="C147" s="47"/>
    </row>
    <row r="148" spans="1:3" ht="15">
      <c r="A148" s="65">
        <f t="shared" si="2"/>
        <v>146</v>
      </c>
      <c r="B148" s="57" t="s">
        <v>155</v>
      </c>
      <c r="C148" s="47"/>
    </row>
    <row r="149" spans="1:3" ht="15">
      <c r="A149" s="65">
        <f t="shared" si="2"/>
        <v>147</v>
      </c>
      <c r="B149" s="57" t="s">
        <v>254</v>
      </c>
      <c r="C149" s="47"/>
    </row>
    <row r="150" spans="1:3" ht="15">
      <c r="A150" s="65">
        <f t="shared" si="2"/>
        <v>148</v>
      </c>
      <c r="B150" s="57" t="s">
        <v>156</v>
      </c>
      <c r="C150" s="47"/>
    </row>
    <row r="151" spans="1:3" ht="33.75">
      <c r="A151" s="65">
        <f t="shared" si="2"/>
        <v>149</v>
      </c>
      <c r="B151" s="59" t="s">
        <v>255</v>
      </c>
      <c r="C151" s="47"/>
    </row>
    <row r="152" spans="1:3" ht="22.5">
      <c r="A152" s="65">
        <f t="shared" si="2"/>
        <v>150</v>
      </c>
      <c r="B152" s="59" t="s">
        <v>256</v>
      </c>
      <c r="C152" s="47"/>
    </row>
    <row r="153" spans="1:3" ht="22.5">
      <c r="A153" s="65">
        <f t="shared" si="2"/>
        <v>151</v>
      </c>
      <c r="B153" s="59" t="s">
        <v>257</v>
      </c>
      <c r="C153" s="47"/>
    </row>
    <row r="154" spans="1:3" ht="15">
      <c r="A154" s="65">
        <f t="shared" si="2"/>
        <v>152</v>
      </c>
      <c r="B154" s="57" t="s">
        <v>157</v>
      </c>
      <c r="C154" s="47"/>
    </row>
    <row r="155" spans="1:3" ht="15">
      <c r="A155" s="65">
        <f t="shared" si="2"/>
        <v>153</v>
      </c>
      <c r="B155" s="57" t="s">
        <v>158</v>
      </c>
      <c r="C155" s="47"/>
    </row>
    <row r="156" spans="1:3" ht="15">
      <c r="A156" s="65">
        <f t="shared" si="2"/>
        <v>154</v>
      </c>
      <c r="B156" s="57" t="s">
        <v>159</v>
      </c>
      <c r="C156" s="47"/>
    </row>
    <row r="157" spans="1:3" ht="15">
      <c r="A157" s="65">
        <f t="shared" si="2"/>
        <v>155</v>
      </c>
      <c r="B157" s="59" t="s">
        <v>160</v>
      </c>
      <c r="C157" s="47"/>
    </row>
    <row r="158" spans="1:3" ht="15">
      <c r="A158" s="65">
        <f t="shared" si="2"/>
        <v>156</v>
      </c>
      <c r="B158" s="59" t="s">
        <v>161</v>
      </c>
      <c r="C158" s="47"/>
    </row>
    <row r="159" spans="1:3" ht="15">
      <c r="A159" s="65">
        <f t="shared" si="2"/>
        <v>157</v>
      </c>
      <c r="B159" s="57" t="s">
        <v>162</v>
      </c>
      <c r="C159" s="47"/>
    </row>
    <row r="160" spans="1:3" ht="15">
      <c r="A160" s="65">
        <f t="shared" si="2"/>
        <v>158</v>
      </c>
      <c r="B160" s="57" t="s">
        <v>163</v>
      </c>
      <c r="C160" s="47"/>
    </row>
    <row r="161" spans="1:3" ht="15">
      <c r="A161" s="65">
        <f t="shared" si="2"/>
        <v>159</v>
      </c>
      <c r="B161" s="57" t="s">
        <v>164</v>
      </c>
      <c r="C161" s="47"/>
    </row>
    <row r="162" spans="1:3" ht="15">
      <c r="A162" s="65">
        <f t="shared" si="2"/>
        <v>160</v>
      </c>
      <c r="B162" s="57" t="s">
        <v>165</v>
      </c>
      <c r="C162" s="47"/>
    </row>
    <row r="163" spans="1:3" ht="15">
      <c r="A163" s="65">
        <f t="shared" si="2"/>
        <v>161</v>
      </c>
      <c r="B163" s="57" t="s">
        <v>166</v>
      </c>
      <c r="C163" s="47"/>
    </row>
    <row r="164" spans="1:3" ht="15">
      <c r="A164" s="65">
        <f t="shared" si="2"/>
        <v>162</v>
      </c>
      <c r="B164" s="57" t="s">
        <v>167</v>
      </c>
      <c r="C164" s="47"/>
    </row>
    <row r="165" spans="1:3" ht="15">
      <c r="A165" s="65">
        <f t="shared" si="2"/>
        <v>163</v>
      </c>
      <c r="B165" s="57" t="s">
        <v>168</v>
      </c>
      <c r="C165" s="47"/>
    </row>
    <row r="166" spans="1:3" ht="15">
      <c r="A166" s="65">
        <f t="shared" si="2"/>
        <v>164</v>
      </c>
      <c r="B166" s="59" t="s">
        <v>169</v>
      </c>
      <c r="C166" s="47"/>
    </row>
    <row r="167" spans="1:3" ht="15">
      <c r="A167" s="65">
        <f t="shared" si="2"/>
        <v>165</v>
      </c>
      <c r="B167" s="59" t="s">
        <v>170</v>
      </c>
      <c r="C167" s="47"/>
    </row>
    <row r="168" spans="1:3" ht="15">
      <c r="A168" s="65">
        <f t="shared" si="2"/>
        <v>166</v>
      </c>
      <c r="B168" s="59" t="s">
        <v>171</v>
      </c>
      <c r="C168" s="47"/>
    </row>
    <row r="169" spans="1:3" ht="15">
      <c r="A169" s="65">
        <f t="shared" si="2"/>
        <v>167</v>
      </c>
      <c r="B169" s="59" t="s">
        <v>172</v>
      </c>
      <c r="C169" s="47"/>
    </row>
    <row r="170" spans="1:3" ht="15">
      <c r="A170" s="65">
        <f t="shared" si="2"/>
        <v>168</v>
      </c>
      <c r="B170" s="57" t="s">
        <v>173</v>
      </c>
      <c r="C170" s="47"/>
    </row>
    <row r="171" spans="1:3" ht="15">
      <c r="A171" s="65">
        <f t="shared" si="2"/>
        <v>169</v>
      </c>
      <c r="B171" s="57" t="s">
        <v>174</v>
      </c>
      <c r="C171" s="47"/>
    </row>
    <row r="172" spans="1:3" ht="15">
      <c r="A172" s="65">
        <f t="shared" si="2"/>
        <v>170</v>
      </c>
      <c r="B172" s="57" t="s">
        <v>175</v>
      </c>
      <c r="C172" s="47"/>
    </row>
    <row r="173" spans="1:3" ht="15">
      <c r="A173" s="65">
        <f t="shared" si="2"/>
        <v>171</v>
      </c>
      <c r="B173" s="57" t="s">
        <v>176</v>
      </c>
      <c r="C173" s="47"/>
    </row>
    <row r="174" spans="1:3" ht="15">
      <c r="A174" s="65">
        <f t="shared" si="2"/>
        <v>172</v>
      </c>
      <c r="B174" s="57" t="s">
        <v>177</v>
      </c>
      <c r="C174" s="47"/>
    </row>
    <row r="175" spans="1:3" ht="15">
      <c r="A175" s="65">
        <f t="shared" si="2"/>
        <v>173</v>
      </c>
      <c r="B175" s="57" t="s">
        <v>178</v>
      </c>
      <c r="C175" s="47"/>
    </row>
    <row r="176" spans="1:3" ht="15">
      <c r="A176" s="65">
        <f t="shared" si="2"/>
        <v>174</v>
      </c>
      <c r="B176" s="89" t="s">
        <v>179</v>
      </c>
      <c r="C176" s="47"/>
    </row>
    <row r="177" spans="1:3" ht="15">
      <c r="A177" s="65">
        <f t="shared" si="2"/>
        <v>175</v>
      </c>
      <c r="B177" s="89" t="s">
        <v>180</v>
      </c>
      <c r="C177" s="47"/>
    </row>
    <row r="178" spans="1:3" ht="15">
      <c r="A178" s="65">
        <f t="shared" si="2"/>
        <v>176</v>
      </c>
      <c r="B178" s="57" t="s">
        <v>181</v>
      </c>
      <c r="C178" s="47"/>
    </row>
    <row r="179" spans="1:3" ht="15">
      <c r="A179" s="65">
        <f t="shared" si="2"/>
        <v>177</v>
      </c>
      <c r="B179" s="57" t="s">
        <v>182</v>
      </c>
      <c r="C179" s="47"/>
    </row>
    <row r="180" spans="1:3" ht="15">
      <c r="A180" s="65">
        <f t="shared" si="2"/>
        <v>178</v>
      </c>
      <c r="B180" s="57" t="s">
        <v>183</v>
      </c>
      <c r="C180" s="47"/>
    </row>
    <row r="181" spans="1:3" ht="15">
      <c r="A181" s="65">
        <f t="shared" si="2"/>
        <v>179</v>
      </c>
      <c r="B181" s="57" t="s">
        <v>184</v>
      </c>
      <c r="C181" s="47"/>
    </row>
    <row r="182" spans="1:3" ht="15">
      <c r="A182" s="65">
        <f t="shared" si="2"/>
        <v>180</v>
      </c>
      <c r="B182" s="57" t="s">
        <v>185</v>
      </c>
      <c r="C182" s="47"/>
    </row>
    <row r="183" spans="1:3" ht="15">
      <c r="A183" s="65">
        <f t="shared" si="2"/>
        <v>181</v>
      </c>
      <c r="B183" s="57" t="s">
        <v>186</v>
      </c>
      <c r="C183" s="47"/>
    </row>
    <row r="184" spans="1:3" ht="15">
      <c r="A184" s="65">
        <f t="shared" si="2"/>
        <v>182</v>
      </c>
      <c r="B184" s="57" t="s">
        <v>187</v>
      </c>
      <c r="C184" s="47"/>
    </row>
    <row r="185" spans="1:3" ht="15">
      <c r="A185" s="65">
        <f t="shared" si="2"/>
        <v>183</v>
      </c>
      <c r="B185" s="57" t="s">
        <v>188</v>
      </c>
      <c r="C185" s="47"/>
    </row>
    <row r="186" spans="1:3" ht="15">
      <c r="A186" s="65">
        <f t="shared" si="2"/>
        <v>184</v>
      </c>
      <c r="B186" s="57" t="s">
        <v>189</v>
      </c>
      <c r="C186" s="47"/>
    </row>
    <row r="187" spans="1:3" ht="22.5">
      <c r="A187" s="65">
        <f t="shared" si="2"/>
        <v>185</v>
      </c>
      <c r="B187" s="59" t="s">
        <v>190</v>
      </c>
      <c r="C187" s="47"/>
    </row>
    <row r="188" spans="1:3" ht="22.5">
      <c r="A188" s="65">
        <f t="shared" si="2"/>
        <v>186</v>
      </c>
      <c r="B188" s="59" t="s">
        <v>191</v>
      </c>
      <c r="C188" s="47"/>
    </row>
    <row r="189" spans="1:3" ht="15">
      <c r="A189" s="65">
        <f t="shared" si="2"/>
        <v>187</v>
      </c>
      <c r="B189" s="57" t="s">
        <v>192</v>
      </c>
      <c r="C189" s="47"/>
    </row>
    <row r="190" spans="1:3" ht="15">
      <c r="A190" s="65">
        <f t="shared" si="2"/>
        <v>188</v>
      </c>
      <c r="B190" s="57" t="s">
        <v>193</v>
      </c>
      <c r="C190" s="47"/>
    </row>
    <row r="191" spans="1:3" ht="15">
      <c r="A191" s="65">
        <f t="shared" si="2"/>
        <v>189</v>
      </c>
      <c r="B191" s="61" t="s">
        <v>194</v>
      </c>
      <c r="C191" s="47"/>
    </row>
    <row r="192" spans="1:3" ht="15">
      <c r="A192" s="65">
        <f t="shared" si="2"/>
        <v>190</v>
      </c>
      <c r="B192" s="57" t="s">
        <v>195</v>
      </c>
      <c r="C192" s="47"/>
    </row>
    <row r="193" spans="1:3" ht="15">
      <c r="A193" s="65">
        <f t="shared" si="2"/>
        <v>191</v>
      </c>
      <c r="B193" s="57" t="s">
        <v>196</v>
      </c>
      <c r="C193" s="47"/>
    </row>
    <row r="194" spans="1:3" ht="15">
      <c r="A194" s="65">
        <f t="shared" si="2"/>
        <v>192</v>
      </c>
      <c r="B194" s="57" t="s">
        <v>197</v>
      </c>
      <c r="C194" s="47"/>
    </row>
    <row r="195" spans="1:3" ht="15">
      <c r="A195" s="65">
        <f t="shared" si="2"/>
        <v>193</v>
      </c>
      <c r="B195" s="57" t="s">
        <v>198</v>
      </c>
      <c r="C195" s="47"/>
    </row>
    <row r="196" spans="1:3" ht="15">
      <c r="A196" s="65">
        <f t="shared" si="2"/>
        <v>194</v>
      </c>
      <c r="B196" s="57" t="s">
        <v>199</v>
      </c>
      <c r="C196" s="47"/>
    </row>
    <row r="197" spans="1:3" ht="15">
      <c r="A197" s="65">
        <f aca="true" t="shared" si="3" ref="A197:A233">A196+1</f>
        <v>195</v>
      </c>
      <c r="B197" s="57" t="s">
        <v>200</v>
      </c>
      <c r="C197" s="47"/>
    </row>
    <row r="198" spans="1:3" ht="15">
      <c r="A198" s="65">
        <f t="shared" si="3"/>
        <v>196</v>
      </c>
      <c r="B198" s="57" t="s">
        <v>201</v>
      </c>
      <c r="C198" s="47"/>
    </row>
    <row r="199" spans="1:3" ht="15">
      <c r="A199" s="65">
        <f t="shared" si="3"/>
        <v>197</v>
      </c>
      <c r="B199" s="57" t="s">
        <v>202</v>
      </c>
      <c r="C199" s="47"/>
    </row>
    <row r="200" spans="1:3" ht="15">
      <c r="A200" s="65">
        <f t="shared" si="3"/>
        <v>198</v>
      </c>
      <c r="B200" s="57" t="s">
        <v>203</v>
      </c>
      <c r="C200" s="47"/>
    </row>
    <row r="201" spans="1:3" ht="15">
      <c r="A201" s="65">
        <f t="shared" si="3"/>
        <v>199</v>
      </c>
      <c r="B201" s="57" t="s">
        <v>204</v>
      </c>
      <c r="C201" s="47"/>
    </row>
    <row r="202" spans="1:3" ht="15">
      <c r="A202" s="65">
        <f t="shared" si="3"/>
        <v>200</v>
      </c>
      <c r="B202" s="57" t="s">
        <v>205</v>
      </c>
      <c r="C202" s="47"/>
    </row>
    <row r="203" spans="1:3" ht="15">
      <c r="A203" s="65">
        <f t="shared" si="3"/>
        <v>201</v>
      </c>
      <c r="B203" s="57" t="s">
        <v>206</v>
      </c>
      <c r="C203" s="47"/>
    </row>
    <row r="204" spans="1:3" ht="15">
      <c r="A204" s="65">
        <f t="shared" si="3"/>
        <v>202</v>
      </c>
      <c r="B204" s="57" t="s">
        <v>207</v>
      </c>
      <c r="C204" s="47"/>
    </row>
    <row r="205" spans="1:3" ht="15">
      <c r="A205" s="65">
        <f t="shared" si="3"/>
        <v>203</v>
      </c>
      <c r="B205" s="57" t="s">
        <v>258</v>
      </c>
      <c r="C205" s="47"/>
    </row>
    <row r="206" spans="1:3" ht="15">
      <c r="A206" s="65">
        <f t="shared" si="3"/>
        <v>204</v>
      </c>
      <c r="B206" s="57" t="s">
        <v>259</v>
      </c>
      <c r="C206" s="47"/>
    </row>
    <row r="207" spans="1:3" ht="15">
      <c r="A207" s="65">
        <f t="shared" si="3"/>
        <v>205</v>
      </c>
      <c r="B207" s="57" t="s">
        <v>208</v>
      </c>
      <c r="C207" s="47"/>
    </row>
    <row r="208" spans="1:3" ht="15">
      <c r="A208" s="65">
        <f t="shared" si="3"/>
        <v>206</v>
      </c>
      <c r="B208" s="61" t="s">
        <v>209</v>
      </c>
      <c r="C208" s="47"/>
    </row>
    <row r="209" spans="1:3" ht="15">
      <c r="A209" s="65">
        <f t="shared" si="3"/>
        <v>207</v>
      </c>
      <c r="B209" s="61" t="s">
        <v>210</v>
      </c>
      <c r="C209" s="47"/>
    </row>
    <row r="210" spans="1:3" ht="15">
      <c r="A210" s="65">
        <f t="shared" si="3"/>
        <v>208</v>
      </c>
      <c r="B210" s="57" t="s">
        <v>211</v>
      </c>
      <c r="C210" s="47"/>
    </row>
    <row r="211" spans="1:3" ht="15">
      <c r="A211" s="65">
        <f t="shared" si="3"/>
        <v>209</v>
      </c>
      <c r="B211" s="57" t="s">
        <v>212</v>
      </c>
      <c r="C211" s="47"/>
    </row>
    <row r="212" spans="1:3" ht="15">
      <c r="A212" s="65">
        <f t="shared" si="3"/>
        <v>210</v>
      </c>
      <c r="B212" s="57" t="s">
        <v>213</v>
      </c>
      <c r="C212" s="47"/>
    </row>
    <row r="213" spans="1:3" ht="15">
      <c r="A213" s="65">
        <f t="shared" si="3"/>
        <v>211</v>
      </c>
      <c r="B213" s="57" t="s">
        <v>214</v>
      </c>
      <c r="C213" s="47"/>
    </row>
    <row r="214" spans="1:3" ht="15">
      <c r="A214" s="65">
        <f t="shared" si="3"/>
        <v>212</v>
      </c>
      <c r="B214" s="57" t="s">
        <v>215</v>
      </c>
      <c r="C214" s="47"/>
    </row>
    <row r="215" spans="1:3" ht="15">
      <c r="A215" s="65">
        <f t="shared" si="3"/>
        <v>213</v>
      </c>
      <c r="B215" s="57" t="s">
        <v>216</v>
      </c>
      <c r="C215" s="47"/>
    </row>
    <row r="216" spans="1:3" ht="15">
      <c r="A216" s="65">
        <f t="shared" si="3"/>
        <v>214</v>
      </c>
      <c r="B216" s="89" t="s">
        <v>260</v>
      </c>
      <c r="C216" s="47"/>
    </row>
    <row r="217" spans="1:3" ht="15">
      <c r="A217" s="65">
        <f t="shared" si="3"/>
        <v>215</v>
      </c>
      <c r="B217" s="89" t="s">
        <v>261</v>
      </c>
      <c r="C217" s="47"/>
    </row>
    <row r="218" spans="1:3" ht="15">
      <c r="A218" s="65">
        <f t="shared" si="3"/>
        <v>216</v>
      </c>
      <c r="B218" s="57" t="s">
        <v>262</v>
      </c>
      <c r="C218" s="47"/>
    </row>
    <row r="219" spans="1:3" ht="15">
      <c r="A219" s="65">
        <f t="shared" si="3"/>
        <v>217</v>
      </c>
      <c r="B219" s="57" t="s">
        <v>263</v>
      </c>
      <c r="C219" s="47"/>
    </row>
    <row r="220" spans="1:3" ht="15">
      <c r="A220" s="65">
        <f t="shared" si="3"/>
        <v>218</v>
      </c>
      <c r="B220" s="57" t="s">
        <v>217</v>
      </c>
      <c r="C220" s="47"/>
    </row>
    <row r="221" spans="1:3" ht="15">
      <c r="A221" s="65">
        <f t="shared" si="3"/>
        <v>219</v>
      </c>
      <c r="B221" s="57" t="s">
        <v>218</v>
      </c>
      <c r="C221" s="47"/>
    </row>
    <row r="222" spans="1:3" ht="15">
      <c r="A222" s="65">
        <f t="shared" si="3"/>
        <v>220</v>
      </c>
      <c r="B222" s="57" t="s">
        <v>219</v>
      </c>
      <c r="C222" s="47"/>
    </row>
    <row r="223" spans="1:3" ht="15">
      <c r="A223" s="65">
        <f t="shared" si="3"/>
        <v>221</v>
      </c>
      <c r="B223" s="57" t="s">
        <v>220</v>
      </c>
      <c r="C223" s="47"/>
    </row>
    <row r="224" spans="1:3" ht="15">
      <c r="A224" s="65">
        <f t="shared" si="3"/>
        <v>222</v>
      </c>
      <c r="B224" s="57" t="s">
        <v>221</v>
      </c>
      <c r="C224" s="47"/>
    </row>
    <row r="225" spans="1:3" ht="15">
      <c r="A225" s="65">
        <f t="shared" si="3"/>
        <v>223</v>
      </c>
      <c r="B225" s="56" t="s">
        <v>222</v>
      </c>
      <c r="C225" s="47"/>
    </row>
    <row r="226" spans="1:3" ht="15">
      <c r="A226" s="65">
        <f t="shared" si="3"/>
        <v>224</v>
      </c>
      <c r="B226" s="56" t="s">
        <v>223</v>
      </c>
      <c r="C226" s="47"/>
    </row>
    <row r="227" spans="1:3" ht="22.5">
      <c r="A227" s="65">
        <f t="shared" si="3"/>
        <v>225</v>
      </c>
      <c r="B227" s="59" t="s">
        <v>224</v>
      </c>
      <c r="C227" s="47"/>
    </row>
    <row r="228" spans="1:3" ht="22.5">
      <c r="A228" s="65">
        <f t="shared" si="3"/>
        <v>226</v>
      </c>
      <c r="B228" s="59" t="s">
        <v>225</v>
      </c>
      <c r="C228" s="47"/>
    </row>
    <row r="229" spans="1:3" ht="15">
      <c r="A229" s="65">
        <f t="shared" si="3"/>
        <v>227</v>
      </c>
      <c r="B229" s="57" t="s">
        <v>226</v>
      </c>
      <c r="C229" s="47"/>
    </row>
    <row r="230" spans="1:3" ht="15">
      <c r="A230" s="65">
        <f t="shared" si="3"/>
        <v>228</v>
      </c>
      <c r="B230" s="57" t="s">
        <v>227</v>
      </c>
      <c r="C230" s="47"/>
    </row>
    <row r="231" spans="1:3" ht="15">
      <c r="A231" s="65">
        <f t="shared" si="3"/>
        <v>229</v>
      </c>
      <c r="B231" s="57" t="s">
        <v>228</v>
      </c>
      <c r="C231" s="47"/>
    </row>
    <row r="232" spans="1:3" ht="15">
      <c r="A232" s="65">
        <f t="shared" si="3"/>
        <v>230</v>
      </c>
      <c r="B232" s="57" t="s">
        <v>229</v>
      </c>
      <c r="C232" s="47"/>
    </row>
    <row r="233" spans="1:3" ht="15">
      <c r="A233" s="65">
        <f t="shared" si="3"/>
        <v>231</v>
      </c>
      <c r="B233" s="57" t="s">
        <v>230</v>
      </c>
      <c r="C233" s="47"/>
    </row>
  </sheetData>
  <sheetProtection selectLockedCells="1"/>
  <mergeCells count="3">
    <mergeCell ref="B1:B2"/>
    <mergeCell ref="A1:A2"/>
    <mergeCell ref="C1:C2"/>
  </mergeCells>
  <printOptions/>
  <pageMargins left="0.75" right="0.75" top="1" bottom="1" header="0.5" footer="0.5"/>
  <pageSetup horizontalDpi="600" verticalDpi="600" orientation="portrait" scale="71" r:id="rId1"/>
  <rowBreaks count="2" manualBreakCount="2">
    <brk id="109" max="6" man="1"/>
    <brk id="165" max="6" man="1"/>
  </rowBreaks>
  <ignoredErrors>
    <ignoredError sqref="A4:A2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5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9.140625" style="5" customWidth="1"/>
    <col min="2" max="2" width="33.00390625" style="5" customWidth="1"/>
    <col min="3" max="3" width="13.421875" style="5" customWidth="1"/>
    <col min="4" max="4" width="12.140625" style="5" customWidth="1"/>
    <col min="5" max="5" width="11.421875" style="5" customWidth="1"/>
    <col min="6" max="6" width="9.140625" style="5" customWidth="1"/>
    <col min="7" max="7" width="11.28125" style="5" customWidth="1"/>
    <col min="8" max="8" width="14.8515625" style="5" customWidth="1"/>
    <col min="9" max="9" width="23.421875" style="5" customWidth="1"/>
    <col min="10" max="16384" width="9.140625" style="5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4" t="s">
        <v>0</v>
      </c>
    </row>
    <row r="2" spans="1:9" ht="12.75">
      <c r="A2" s="3"/>
      <c r="B2" s="3"/>
      <c r="C2" s="3"/>
      <c r="D2" s="3"/>
      <c r="E2" s="3"/>
      <c r="F2" s="3"/>
      <c r="G2" s="3"/>
      <c r="H2" s="3"/>
      <c r="I2" s="6" t="s">
        <v>1</v>
      </c>
    </row>
    <row r="3" spans="1:9" ht="12.75">
      <c r="A3" s="3"/>
      <c r="B3" s="3"/>
      <c r="C3" s="3"/>
      <c r="D3" s="3"/>
      <c r="E3" s="3"/>
      <c r="F3" s="3"/>
      <c r="G3" s="3"/>
      <c r="H3" s="3"/>
      <c r="I3" s="7"/>
    </row>
    <row r="4" spans="1:9" ht="12.75" customHeight="1">
      <c r="A4" s="121" t="s">
        <v>267</v>
      </c>
      <c r="B4" s="121"/>
      <c r="C4" s="121"/>
      <c r="D4" s="121"/>
      <c r="E4" s="121"/>
      <c r="F4" s="121"/>
      <c r="G4" s="121"/>
      <c r="H4" s="121"/>
      <c r="I4" s="121"/>
    </row>
    <row r="5" spans="1:9" ht="12.75" customHeigh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4.25">
      <c r="A6" s="8"/>
      <c r="B6" s="8"/>
      <c r="C6" s="8"/>
      <c r="D6" s="8"/>
      <c r="E6" s="8"/>
      <c r="F6" s="8"/>
      <c r="G6" s="8"/>
      <c r="H6" s="8"/>
      <c r="I6" s="8"/>
    </row>
    <row r="7" spans="1:9" ht="14.25">
      <c r="A7" s="8"/>
      <c r="B7" s="8"/>
      <c r="C7" s="8"/>
      <c r="D7" s="8"/>
      <c r="E7" s="8"/>
      <c r="F7" s="8"/>
      <c r="G7" s="8"/>
      <c r="H7" s="8"/>
      <c r="I7" s="8"/>
    </row>
    <row r="8" spans="1:10" ht="15">
      <c r="A8" s="9" t="s">
        <v>2</v>
      </c>
      <c r="B8" s="9"/>
      <c r="C8" s="9"/>
      <c r="D8" s="9"/>
      <c r="E8" s="129" t="s">
        <v>15</v>
      </c>
      <c r="F8" s="129"/>
      <c r="G8" s="11"/>
      <c r="H8" s="12" t="s">
        <v>3</v>
      </c>
      <c r="I8" s="10" t="s">
        <v>264</v>
      </c>
      <c r="J8" s="13"/>
    </row>
    <row r="9" spans="1:10" ht="15">
      <c r="A9" s="9" t="s">
        <v>4</v>
      </c>
      <c r="B9" s="9"/>
      <c r="C9" s="9"/>
      <c r="D9" s="9"/>
      <c r="E9" s="130" t="s">
        <v>16</v>
      </c>
      <c r="F9" s="130"/>
      <c r="G9" s="11"/>
      <c r="H9" s="12" t="s">
        <v>5</v>
      </c>
      <c r="I9" s="14"/>
      <c r="J9" s="13"/>
    </row>
    <row r="10" spans="1:9" ht="15">
      <c r="A10" s="9" t="s">
        <v>6</v>
      </c>
      <c r="B10" s="9"/>
      <c r="C10" s="9"/>
      <c r="D10" s="9"/>
      <c r="E10" s="130">
        <v>12345678912</v>
      </c>
      <c r="F10" s="130"/>
      <c r="G10" s="11"/>
      <c r="H10" s="11"/>
      <c r="I10" s="11"/>
    </row>
    <row r="11" spans="1:13" ht="15">
      <c r="A11" s="132" t="s">
        <v>14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9"/>
      <c r="L11" s="9"/>
      <c r="M11" s="11"/>
    </row>
    <row r="12" spans="1:10" ht="15">
      <c r="A12" s="15"/>
      <c r="B12" s="15"/>
      <c r="C12" s="15"/>
      <c r="D12" s="15"/>
      <c r="E12" s="11"/>
      <c r="F12" s="11"/>
      <c r="G12" s="11"/>
      <c r="H12" s="11"/>
      <c r="I12" s="11"/>
      <c r="J12" s="11"/>
    </row>
    <row r="13" spans="1:10" ht="12.75" customHeight="1">
      <c r="A13" s="125" t="s">
        <v>7</v>
      </c>
      <c r="B13" s="127" t="s">
        <v>8</v>
      </c>
      <c r="C13" s="108" t="s">
        <v>233</v>
      </c>
      <c r="D13" s="108" t="s">
        <v>232</v>
      </c>
      <c r="E13" s="123" t="s">
        <v>9</v>
      </c>
      <c r="F13" s="123" t="s">
        <v>10</v>
      </c>
      <c r="G13" s="124" t="s">
        <v>13</v>
      </c>
      <c r="H13" s="123" t="s">
        <v>11</v>
      </c>
      <c r="I13" s="123" t="s">
        <v>12</v>
      </c>
      <c r="J13" s="122"/>
    </row>
    <row r="14" spans="1:12" ht="12.75" customHeight="1">
      <c r="A14" s="126"/>
      <c r="B14" s="128"/>
      <c r="C14" s="109"/>
      <c r="D14" s="109"/>
      <c r="E14" s="123"/>
      <c r="F14" s="123"/>
      <c r="G14" s="124"/>
      <c r="H14" s="123"/>
      <c r="I14" s="123"/>
      <c r="J14" s="122"/>
      <c r="L14" s="55"/>
    </row>
    <row r="15" spans="1:10" ht="84.75" customHeight="1">
      <c r="A15" s="126"/>
      <c r="B15" s="128"/>
      <c r="C15" s="110"/>
      <c r="D15" s="110"/>
      <c r="E15" s="123"/>
      <c r="F15" s="123"/>
      <c r="G15" s="124"/>
      <c r="H15" s="123"/>
      <c r="I15" s="123"/>
      <c r="J15" s="122"/>
    </row>
    <row r="16" spans="1:10" ht="15">
      <c r="A16" s="1">
        <v>1</v>
      </c>
      <c r="B16" s="49">
        <v>2</v>
      </c>
      <c r="C16" s="49">
        <v>3</v>
      </c>
      <c r="D16" s="49">
        <v>4</v>
      </c>
      <c r="E16" s="2">
        <v>5</v>
      </c>
      <c r="F16" s="2">
        <v>6</v>
      </c>
      <c r="G16" s="2">
        <v>7</v>
      </c>
      <c r="H16" s="2">
        <v>8</v>
      </c>
      <c r="I16" s="2" t="s">
        <v>234</v>
      </c>
      <c r="J16" s="42"/>
    </row>
    <row r="17" spans="1:12" ht="12.75">
      <c r="A17" s="74">
        <f>1</f>
        <v>1</v>
      </c>
      <c r="B17" s="56" t="s">
        <v>29</v>
      </c>
      <c r="C17" s="94">
        <v>25</v>
      </c>
      <c r="D17" s="79">
        <v>17</v>
      </c>
      <c r="E17" s="69">
        <v>0</v>
      </c>
      <c r="F17" s="72">
        <f>E17/25*1000</f>
        <v>0</v>
      </c>
      <c r="G17" s="73">
        <f>'broj paketića'!C3*25/1000</f>
        <v>0</v>
      </c>
      <c r="H17" s="72">
        <f>(230-210)+((38%*27.5-37%*26.25)/25*1000)</f>
        <v>49.49999999999996</v>
      </c>
      <c r="I17" s="72">
        <f>G17*H17</f>
        <v>0</v>
      </c>
      <c r="J17" s="43"/>
      <c r="L17" s="67"/>
    </row>
    <row r="18" spans="1:10" ht="12.75">
      <c r="A18" s="74">
        <f>A17+1</f>
        <v>2</v>
      </c>
      <c r="B18" s="57" t="s">
        <v>30</v>
      </c>
      <c r="C18" s="94">
        <v>20</v>
      </c>
      <c r="D18" s="80">
        <v>21</v>
      </c>
      <c r="E18" s="69">
        <v>0</v>
      </c>
      <c r="F18" s="72">
        <f>E18/20*1000</f>
        <v>0</v>
      </c>
      <c r="G18" s="73">
        <f>'broj paketića'!C4*20/1000</f>
        <v>0</v>
      </c>
      <c r="H18" s="72">
        <f>(230-210)+((38%*22-37%*21)/20*1000)</f>
        <v>49.49999999999999</v>
      </c>
      <c r="I18" s="72">
        <f>G18*H18</f>
        <v>0</v>
      </c>
      <c r="J18" s="43"/>
    </row>
    <row r="19" spans="1:13" ht="12.75">
      <c r="A19" s="68">
        <f>A18+1</f>
        <v>3</v>
      </c>
      <c r="B19" s="57" t="s">
        <v>31</v>
      </c>
      <c r="C19" s="94">
        <v>20</v>
      </c>
      <c r="D19" s="80">
        <v>20</v>
      </c>
      <c r="E19" s="69">
        <v>0</v>
      </c>
      <c r="F19" s="72">
        <f>E19/20*1000</f>
        <v>0</v>
      </c>
      <c r="G19" s="73">
        <f>'broj paketića'!C5*20/1000</f>
        <v>0</v>
      </c>
      <c r="H19" s="72">
        <f>(230-210)+((38%*22-37%*21)/20*1000)</f>
        <v>49.49999999999999</v>
      </c>
      <c r="I19" s="72">
        <f aca="true" t="shared" si="0" ref="I19:I82">G19*H19</f>
        <v>0</v>
      </c>
      <c r="J19" s="13"/>
      <c r="M19" s="63"/>
    </row>
    <row r="20" spans="1:10" ht="12.75">
      <c r="A20" s="68">
        <f>A19+1</f>
        <v>4</v>
      </c>
      <c r="B20" s="57" t="s">
        <v>32</v>
      </c>
      <c r="C20" s="94">
        <v>20</v>
      </c>
      <c r="D20" s="80">
        <v>20</v>
      </c>
      <c r="E20" s="69">
        <v>0</v>
      </c>
      <c r="F20" s="72">
        <f>E20/20*1000</f>
        <v>0</v>
      </c>
      <c r="G20" s="73">
        <f>'broj paketića'!C6*20/1000</f>
        <v>0</v>
      </c>
      <c r="H20" s="72">
        <f>(230-210)+((38%*22-37%*21)/20*1000)</f>
        <v>49.49999999999999</v>
      </c>
      <c r="I20" s="72">
        <f t="shared" si="0"/>
        <v>0</v>
      </c>
      <c r="J20" s="13"/>
    </row>
    <row r="21" spans="1:10" ht="12.75">
      <c r="A21" s="68">
        <f aca="true" t="shared" si="1" ref="A21:A84">A20+1</f>
        <v>5</v>
      </c>
      <c r="B21" s="57" t="s">
        <v>33</v>
      </c>
      <c r="C21" s="94">
        <v>20</v>
      </c>
      <c r="D21" s="80">
        <v>17</v>
      </c>
      <c r="E21" s="69">
        <v>0</v>
      </c>
      <c r="F21" s="72">
        <f>E21/20*1000</f>
        <v>0</v>
      </c>
      <c r="G21" s="73">
        <f>'broj paketića'!C7*20/1000</f>
        <v>0</v>
      </c>
      <c r="H21" s="72">
        <f>(230-210)+((38%*22-37%*21)/20*1000)</f>
        <v>49.49999999999999</v>
      </c>
      <c r="I21" s="72">
        <f t="shared" si="0"/>
        <v>0</v>
      </c>
      <c r="J21" s="13"/>
    </row>
    <row r="22" spans="1:9" ht="12.75">
      <c r="A22" s="68">
        <f t="shared" si="1"/>
        <v>6</v>
      </c>
      <c r="B22" s="57" t="s">
        <v>34</v>
      </c>
      <c r="C22" s="94">
        <v>25</v>
      </c>
      <c r="D22" s="80">
        <v>18</v>
      </c>
      <c r="E22" s="69">
        <v>0</v>
      </c>
      <c r="F22" s="72">
        <f>E22/25*1000</f>
        <v>0</v>
      </c>
      <c r="G22" s="71">
        <f>'broj paketića'!C8*25/1000</f>
        <v>0</v>
      </c>
      <c r="H22" s="72">
        <f>(230-210)+((38%*27.5-37%*26.25)/25*1000)</f>
        <v>49.49999999999996</v>
      </c>
      <c r="I22" s="72">
        <f t="shared" si="0"/>
        <v>0</v>
      </c>
    </row>
    <row r="23" spans="1:9" ht="12.75">
      <c r="A23" s="68">
        <f t="shared" si="1"/>
        <v>7</v>
      </c>
      <c r="B23" s="57" t="s">
        <v>35</v>
      </c>
      <c r="C23" s="94">
        <v>25</v>
      </c>
      <c r="D23" s="80">
        <v>20</v>
      </c>
      <c r="E23" s="69">
        <v>0</v>
      </c>
      <c r="F23" s="72">
        <f>E23/25*1000</f>
        <v>0</v>
      </c>
      <c r="G23" s="71">
        <f>'broj paketića'!C9*25/1000</f>
        <v>0</v>
      </c>
      <c r="H23" s="72">
        <f>(230-210)+((38%*27.5-37%*26.25)/25*1000)</f>
        <v>49.49999999999996</v>
      </c>
      <c r="I23" s="72">
        <f t="shared" si="0"/>
        <v>0</v>
      </c>
    </row>
    <row r="24" spans="1:9" ht="12.75">
      <c r="A24" s="68">
        <f t="shared" si="1"/>
        <v>8</v>
      </c>
      <c r="B24" s="57" t="s">
        <v>235</v>
      </c>
      <c r="C24" s="94">
        <v>24</v>
      </c>
      <c r="D24" s="80">
        <v>20</v>
      </c>
      <c r="E24" s="69">
        <v>0</v>
      </c>
      <c r="F24" s="72">
        <f>E24/24*1000</f>
        <v>0</v>
      </c>
      <c r="G24" s="73">
        <f>'broj paketića'!C10*24/1000</f>
        <v>0</v>
      </c>
      <c r="H24" s="72">
        <f>(230-210)+((38%*26.4-37%*25.2)/24*1000)</f>
        <v>49.50000000000001</v>
      </c>
      <c r="I24" s="72">
        <f t="shared" si="0"/>
        <v>0</v>
      </c>
    </row>
    <row r="25" spans="1:14" ht="18" customHeight="1">
      <c r="A25" s="68">
        <f t="shared" si="1"/>
        <v>9</v>
      </c>
      <c r="B25" s="58" t="s">
        <v>36</v>
      </c>
      <c r="C25" s="93">
        <v>20</v>
      </c>
      <c r="D25" s="80">
        <v>18</v>
      </c>
      <c r="E25" s="69">
        <v>0</v>
      </c>
      <c r="F25" s="72">
        <f>E25/20*1000</f>
        <v>0</v>
      </c>
      <c r="G25" s="73">
        <f>'broj paketića'!C11*20/1000</f>
        <v>0</v>
      </c>
      <c r="H25" s="72">
        <f>(230-210)+((38%*22-37%*21)/20*1000)</f>
        <v>49.49999999999999</v>
      </c>
      <c r="I25" s="72">
        <f t="shared" si="0"/>
        <v>0</v>
      </c>
      <c r="N25" s="97"/>
    </row>
    <row r="26" spans="1:9" ht="12.75">
      <c r="A26" s="68">
        <f t="shared" si="1"/>
        <v>10</v>
      </c>
      <c r="B26" s="58" t="s">
        <v>37</v>
      </c>
      <c r="C26" s="93">
        <v>20</v>
      </c>
      <c r="D26" s="80">
        <v>20</v>
      </c>
      <c r="E26" s="69">
        <v>0</v>
      </c>
      <c r="F26" s="72">
        <f>E26/20*1000</f>
        <v>0</v>
      </c>
      <c r="G26" s="73">
        <f>'broj paketića'!C12*20/1000</f>
        <v>0</v>
      </c>
      <c r="H26" s="72">
        <f>(230-210)+((38%*22-37%*21)/20*1000)</f>
        <v>49.49999999999999</v>
      </c>
      <c r="I26" s="72">
        <f t="shared" si="0"/>
        <v>0</v>
      </c>
    </row>
    <row r="27" spans="1:9" ht="12.75">
      <c r="A27" s="68">
        <f t="shared" si="1"/>
        <v>11</v>
      </c>
      <c r="B27" s="58" t="s">
        <v>38</v>
      </c>
      <c r="C27" s="93">
        <v>24</v>
      </c>
      <c r="D27" s="80">
        <v>23</v>
      </c>
      <c r="E27" s="69">
        <v>0</v>
      </c>
      <c r="F27" s="72">
        <f>E27/24*1000</f>
        <v>0</v>
      </c>
      <c r="G27" s="73">
        <f>'broj paketića'!C13*24/1000</f>
        <v>0</v>
      </c>
      <c r="H27" s="70">
        <f>(230-210)+((38%*26.4-37%*25.2)/24*1000)</f>
        <v>49.50000000000001</v>
      </c>
      <c r="I27" s="72">
        <f t="shared" si="0"/>
        <v>0</v>
      </c>
    </row>
    <row r="28" spans="1:9" ht="12.75">
      <c r="A28" s="68">
        <f t="shared" si="1"/>
        <v>12</v>
      </c>
      <c r="B28" s="58" t="s">
        <v>39</v>
      </c>
      <c r="C28" s="92">
        <v>20</v>
      </c>
      <c r="D28" s="80">
        <v>19</v>
      </c>
      <c r="E28" s="69">
        <v>0</v>
      </c>
      <c r="F28" s="72">
        <f aca="true" t="shared" si="2" ref="F28:F52">E28/20*1000</f>
        <v>0</v>
      </c>
      <c r="G28" s="73">
        <f>'broj paketića'!C14*20/1000</f>
        <v>0</v>
      </c>
      <c r="H28" s="72">
        <f>(230-210)+((38%*22-37%*21)/20*1000)</f>
        <v>49.49999999999999</v>
      </c>
      <c r="I28" s="72">
        <f t="shared" si="0"/>
        <v>0</v>
      </c>
    </row>
    <row r="29" spans="1:9" ht="12.75">
      <c r="A29" s="68">
        <f t="shared" si="1"/>
        <v>13</v>
      </c>
      <c r="B29" s="58" t="s">
        <v>40</v>
      </c>
      <c r="C29" s="92">
        <v>20</v>
      </c>
      <c r="D29" s="80">
        <v>20</v>
      </c>
      <c r="E29" s="69">
        <v>0</v>
      </c>
      <c r="F29" s="72">
        <f t="shared" si="2"/>
        <v>0</v>
      </c>
      <c r="G29" s="73">
        <f>'broj paketića'!C15*20/1000</f>
        <v>0</v>
      </c>
      <c r="H29" s="72">
        <f>(230-210)+((38%*22-37%*21)/20*1000)</f>
        <v>49.49999999999999</v>
      </c>
      <c r="I29" s="72">
        <f t="shared" si="0"/>
        <v>0</v>
      </c>
    </row>
    <row r="30" spans="1:9" ht="12.75">
      <c r="A30" s="68">
        <f t="shared" si="1"/>
        <v>14</v>
      </c>
      <c r="B30" s="58" t="s">
        <v>41</v>
      </c>
      <c r="C30" s="92">
        <v>20</v>
      </c>
      <c r="D30" s="80">
        <v>20</v>
      </c>
      <c r="E30" s="69">
        <v>0</v>
      </c>
      <c r="F30" s="72">
        <f t="shared" si="2"/>
        <v>0</v>
      </c>
      <c r="G30" s="73">
        <f>'broj paketića'!C16*20/1000</f>
        <v>0</v>
      </c>
      <c r="H30" s="72">
        <f>(230-210)+((38%*22-37%*21)/20*1000)</f>
        <v>49.49999999999999</v>
      </c>
      <c r="I30" s="72">
        <f t="shared" si="0"/>
        <v>0</v>
      </c>
    </row>
    <row r="31" spans="1:9" ht="12.75">
      <c r="A31" s="68">
        <f t="shared" si="1"/>
        <v>15</v>
      </c>
      <c r="B31" s="58" t="s">
        <v>42</v>
      </c>
      <c r="C31" s="92">
        <v>24</v>
      </c>
      <c r="D31" s="80">
        <v>23</v>
      </c>
      <c r="E31" s="69">
        <v>0</v>
      </c>
      <c r="F31" s="72">
        <f>E31/24*1000</f>
        <v>0</v>
      </c>
      <c r="G31" s="73">
        <f>'broj paketića'!C17*24/1000</f>
        <v>0</v>
      </c>
      <c r="H31" s="70">
        <f>(230-210)+((38%*26.4-37%*25.2)/24*1000)</f>
        <v>49.50000000000001</v>
      </c>
      <c r="I31" s="72">
        <f t="shared" si="0"/>
        <v>0</v>
      </c>
    </row>
    <row r="32" spans="1:9" ht="12.75">
      <c r="A32" s="68">
        <f t="shared" si="1"/>
        <v>16</v>
      </c>
      <c r="B32" s="58" t="s">
        <v>43</v>
      </c>
      <c r="C32" s="92">
        <v>20</v>
      </c>
      <c r="D32" s="80">
        <v>20</v>
      </c>
      <c r="E32" s="69">
        <v>0</v>
      </c>
      <c r="F32" s="72">
        <f t="shared" si="2"/>
        <v>0</v>
      </c>
      <c r="G32" s="73">
        <f>'broj paketića'!C18*20/1000</f>
        <v>0</v>
      </c>
      <c r="H32" s="72">
        <f>(230-210)+((38%*22-37%*21)/20*1000)</f>
        <v>49.49999999999999</v>
      </c>
      <c r="I32" s="72">
        <f t="shared" si="0"/>
        <v>0</v>
      </c>
    </row>
    <row r="33" spans="1:9" ht="12.75">
      <c r="A33" s="68">
        <f t="shared" si="1"/>
        <v>17</v>
      </c>
      <c r="B33" s="86" t="s">
        <v>44</v>
      </c>
      <c r="C33" s="92">
        <v>20</v>
      </c>
      <c r="D33" s="95">
        <v>19</v>
      </c>
      <c r="E33" s="69">
        <v>0</v>
      </c>
      <c r="F33" s="72">
        <f t="shared" si="2"/>
        <v>0</v>
      </c>
      <c r="G33" s="73">
        <f>'broj paketića'!C19*20/1000</f>
        <v>0</v>
      </c>
      <c r="H33" s="72">
        <f aca="true" t="shared" si="3" ref="H33:H41">(230-210)+((38%*22-37%*21)/20*1000)</f>
        <v>49.49999999999999</v>
      </c>
      <c r="I33" s="72">
        <f t="shared" si="0"/>
        <v>0</v>
      </c>
    </row>
    <row r="34" spans="1:9" ht="12.75">
      <c r="A34" s="68">
        <f t="shared" si="1"/>
        <v>18</v>
      </c>
      <c r="B34" s="86" t="s">
        <v>45</v>
      </c>
      <c r="C34" s="92">
        <v>20</v>
      </c>
      <c r="D34" s="95">
        <v>19</v>
      </c>
      <c r="E34" s="69">
        <v>0</v>
      </c>
      <c r="F34" s="72">
        <f t="shared" si="2"/>
        <v>0</v>
      </c>
      <c r="G34" s="73">
        <f>'broj paketića'!C20*20/1000</f>
        <v>0</v>
      </c>
      <c r="H34" s="72">
        <f t="shared" si="3"/>
        <v>49.49999999999999</v>
      </c>
      <c r="I34" s="72">
        <f t="shared" si="0"/>
        <v>0</v>
      </c>
    </row>
    <row r="35" spans="1:9" ht="12.75">
      <c r="A35" s="68">
        <f t="shared" si="1"/>
        <v>19</v>
      </c>
      <c r="B35" s="58" t="s">
        <v>46</v>
      </c>
      <c r="C35" s="84">
        <v>20</v>
      </c>
      <c r="D35" s="80">
        <v>20</v>
      </c>
      <c r="E35" s="69">
        <v>0</v>
      </c>
      <c r="F35" s="72">
        <f t="shared" si="2"/>
        <v>0</v>
      </c>
      <c r="G35" s="73">
        <f>'broj paketića'!C21*20/1000</f>
        <v>0</v>
      </c>
      <c r="H35" s="72">
        <f t="shared" si="3"/>
        <v>49.49999999999999</v>
      </c>
      <c r="I35" s="72">
        <f t="shared" si="0"/>
        <v>0</v>
      </c>
    </row>
    <row r="36" spans="1:9" ht="12.75">
      <c r="A36" s="68">
        <f t="shared" si="1"/>
        <v>20</v>
      </c>
      <c r="B36" s="58" t="s">
        <v>47</v>
      </c>
      <c r="C36" s="84">
        <v>20</v>
      </c>
      <c r="D36" s="80">
        <v>20</v>
      </c>
      <c r="E36" s="69">
        <v>0</v>
      </c>
      <c r="F36" s="72">
        <f t="shared" si="2"/>
        <v>0</v>
      </c>
      <c r="G36" s="73">
        <f>'broj paketića'!C22*20/1000</f>
        <v>0</v>
      </c>
      <c r="H36" s="72">
        <f t="shared" si="3"/>
        <v>49.49999999999999</v>
      </c>
      <c r="I36" s="72">
        <f t="shared" si="0"/>
        <v>0</v>
      </c>
    </row>
    <row r="37" spans="1:9" ht="15" customHeight="1">
      <c r="A37" s="68">
        <f t="shared" si="1"/>
        <v>21</v>
      </c>
      <c r="B37" s="58" t="s">
        <v>48</v>
      </c>
      <c r="C37" s="84">
        <v>20</v>
      </c>
      <c r="D37" s="80">
        <v>20</v>
      </c>
      <c r="E37" s="69">
        <v>0</v>
      </c>
      <c r="F37" s="72">
        <f t="shared" si="2"/>
        <v>0</v>
      </c>
      <c r="G37" s="73">
        <f>'broj paketića'!C23*20/1000</f>
        <v>0</v>
      </c>
      <c r="H37" s="72">
        <f t="shared" si="3"/>
        <v>49.49999999999999</v>
      </c>
      <c r="I37" s="72">
        <f t="shared" si="0"/>
        <v>0</v>
      </c>
    </row>
    <row r="38" spans="1:9" ht="12.75">
      <c r="A38" s="68">
        <f t="shared" si="1"/>
        <v>22</v>
      </c>
      <c r="B38" s="58" t="s">
        <v>49</v>
      </c>
      <c r="C38" s="84">
        <v>20</v>
      </c>
      <c r="D38" s="80">
        <v>20</v>
      </c>
      <c r="E38" s="69">
        <v>0</v>
      </c>
      <c r="F38" s="72">
        <f t="shared" si="2"/>
        <v>0</v>
      </c>
      <c r="G38" s="73">
        <f>'broj paketića'!C24*20/1000</f>
        <v>0</v>
      </c>
      <c r="H38" s="72">
        <f t="shared" si="3"/>
        <v>49.49999999999999</v>
      </c>
      <c r="I38" s="72">
        <f t="shared" si="0"/>
        <v>0</v>
      </c>
    </row>
    <row r="39" spans="1:9" ht="12.75">
      <c r="A39" s="68">
        <f t="shared" si="1"/>
        <v>23</v>
      </c>
      <c r="B39" s="58" t="s">
        <v>50</v>
      </c>
      <c r="C39" s="84">
        <v>20</v>
      </c>
      <c r="D39" s="80">
        <v>20</v>
      </c>
      <c r="E39" s="69">
        <v>0</v>
      </c>
      <c r="F39" s="72">
        <f t="shared" si="2"/>
        <v>0</v>
      </c>
      <c r="G39" s="73">
        <f>'broj paketića'!C25*20/1000</f>
        <v>0</v>
      </c>
      <c r="H39" s="72">
        <f t="shared" si="3"/>
        <v>49.49999999999999</v>
      </c>
      <c r="I39" s="72">
        <f t="shared" si="0"/>
        <v>0</v>
      </c>
    </row>
    <row r="40" spans="1:9" ht="12.75">
      <c r="A40" s="68">
        <f t="shared" si="1"/>
        <v>24</v>
      </c>
      <c r="B40" s="58" t="s">
        <v>51</v>
      </c>
      <c r="C40" s="84">
        <v>20</v>
      </c>
      <c r="D40" s="80">
        <v>20</v>
      </c>
      <c r="E40" s="69">
        <v>0</v>
      </c>
      <c r="F40" s="72">
        <f t="shared" si="2"/>
        <v>0</v>
      </c>
      <c r="G40" s="73">
        <f>'broj paketića'!C26*20/1000</f>
        <v>0</v>
      </c>
      <c r="H40" s="72">
        <f t="shared" si="3"/>
        <v>49.49999999999999</v>
      </c>
      <c r="I40" s="72">
        <f t="shared" si="0"/>
        <v>0</v>
      </c>
    </row>
    <row r="41" spans="1:9" ht="12.75">
      <c r="A41" s="68">
        <f t="shared" si="1"/>
        <v>25</v>
      </c>
      <c r="B41" s="58" t="s">
        <v>52</v>
      </c>
      <c r="C41" s="84">
        <v>20</v>
      </c>
      <c r="D41" s="80">
        <v>20</v>
      </c>
      <c r="E41" s="69">
        <v>0</v>
      </c>
      <c r="F41" s="72">
        <f t="shared" si="2"/>
        <v>0</v>
      </c>
      <c r="G41" s="73">
        <f>'broj paketića'!C27*20/1000</f>
        <v>0</v>
      </c>
      <c r="H41" s="72">
        <f t="shared" si="3"/>
        <v>49.49999999999999</v>
      </c>
      <c r="I41" s="72">
        <f t="shared" si="0"/>
        <v>0</v>
      </c>
    </row>
    <row r="42" spans="1:9" ht="12.75">
      <c r="A42" s="68">
        <f t="shared" si="1"/>
        <v>26</v>
      </c>
      <c r="B42" s="58" t="s">
        <v>53</v>
      </c>
      <c r="C42" s="84">
        <v>20</v>
      </c>
      <c r="D42" s="80">
        <v>17</v>
      </c>
      <c r="E42" s="69">
        <v>0</v>
      </c>
      <c r="F42" s="72">
        <f t="shared" si="2"/>
        <v>0</v>
      </c>
      <c r="G42" s="73">
        <f>'broj paketića'!C28*20/1000</f>
        <v>0</v>
      </c>
      <c r="H42" s="72">
        <f>(230-210)+((38%*22-37%*21)/20*1000)</f>
        <v>49.49999999999999</v>
      </c>
      <c r="I42" s="72">
        <f t="shared" si="0"/>
        <v>0</v>
      </c>
    </row>
    <row r="43" spans="1:9" ht="12.75">
      <c r="A43" s="68">
        <f t="shared" si="1"/>
        <v>27</v>
      </c>
      <c r="B43" s="58" t="s">
        <v>54</v>
      </c>
      <c r="C43" s="84">
        <v>20</v>
      </c>
      <c r="D43" s="80">
        <v>21</v>
      </c>
      <c r="E43" s="69">
        <v>0</v>
      </c>
      <c r="F43" s="72">
        <f t="shared" si="2"/>
        <v>0</v>
      </c>
      <c r="G43" s="73">
        <f>'broj paketića'!C29*20/1000</f>
        <v>0</v>
      </c>
      <c r="H43" s="72">
        <f aca="true" t="shared" si="4" ref="H43:H49">(230-210)+((38%*22-37%*21)/20*1000)</f>
        <v>49.49999999999999</v>
      </c>
      <c r="I43" s="72">
        <f t="shared" si="0"/>
        <v>0</v>
      </c>
    </row>
    <row r="44" spans="1:9" ht="12.75" customHeight="1">
      <c r="A44" s="68">
        <f t="shared" si="1"/>
        <v>28</v>
      </c>
      <c r="B44" s="58" t="s">
        <v>55</v>
      </c>
      <c r="C44" s="84">
        <v>20</v>
      </c>
      <c r="D44" s="80">
        <v>21</v>
      </c>
      <c r="E44" s="69">
        <v>0</v>
      </c>
      <c r="F44" s="72">
        <f t="shared" si="2"/>
        <v>0</v>
      </c>
      <c r="G44" s="73">
        <f>'broj paketića'!C30*20/1000</f>
        <v>0</v>
      </c>
      <c r="H44" s="72">
        <f t="shared" si="4"/>
        <v>49.49999999999999</v>
      </c>
      <c r="I44" s="72">
        <f t="shared" si="0"/>
        <v>0</v>
      </c>
    </row>
    <row r="45" spans="1:9" ht="12.75" customHeight="1">
      <c r="A45" s="68">
        <f t="shared" si="1"/>
        <v>29</v>
      </c>
      <c r="B45" s="58" t="s">
        <v>56</v>
      </c>
      <c r="C45" s="84">
        <v>20</v>
      </c>
      <c r="D45" s="80">
        <v>21</v>
      </c>
      <c r="E45" s="69">
        <v>0</v>
      </c>
      <c r="F45" s="72">
        <f t="shared" si="2"/>
        <v>0</v>
      </c>
      <c r="G45" s="73">
        <f>'broj paketića'!C31*20/1000</f>
        <v>0</v>
      </c>
      <c r="H45" s="72">
        <f t="shared" si="4"/>
        <v>49.49999999999999</v>
      </c>
      <c r="I45" s="72">
        <f t="shared" si="0"/>
        <v>0</v>
      </c>
    </row>
    <row r="46" spans="1:9" ht="12.75" customHeight="1">
      <c r="A46" s="68">
        <f t="shared" si="1"/>
        <v>30</v>
      </c>
      <c r="B46" s="58" t="s">
        <v>57</v>
      </c>
      <c r="C46" s="84">
        <v>20</v>
      </c>
      <c r="D46" s="80">
        <v>21</v>
      </c>
      <c r="E46" s="69">
        <v>0</v>
      </c>
      <c r="F46" s="72">
        <f t="shared" si="2"/>
        <v>0</v>
      </c>
      <c r="G46" s="73">
        <f>'broj paketića'!C32*20/1000</f>
        <v>0</v>
      </c>
      <c r="H46" s="72">
        <f t="shared" si="4"/>
        <v>49.49999999999999</v>
      </c>
      <c r="I46" s="72">
        <f t="shared" si="0"/>
        <v>0</v>
      </c>
    </row>
    <row r="47" spans="1:9" ht="12.75" customHeight="1">
      <c r="A47" s="68">
        <f t="shared" si="1"/>
        <v>31</v>
      </c>
      <c r="B47" s="58" t="s">
        <v>58</v>
      </c>
      <c r="C47" s="84">
        <v>20</v>
      </c>
      <c r="D47" s="80">
        <v>21</v>
      </c>
      <c r="E47" s="69">
        <v>0</v>
      </c>
      <c r="F47" s="72">
        <f t="shared" si="2"/>
        <v>0</v>
      </c>
      <c r="G47" s="73">
        <f>'broj paketića'!C33*20/1000</f>
        <v>0</v>
      </c>
      <c r="H47" s="72">
        <f t="shared" si="4"/>
        <v>49.49999999999999</v>
      </c>
      <c r="I47" s="72">
        <f t="shared" si="0"/>
        <v>0</v>
      </c>
    </row>
    <row r="48" spans="1:9" ht="12.75" customHeight="1">
      <c r="A48" s="68">
        <f t="shared" si="1"/>
        <v>32</v>
      </c>
      <c r="B48" s="58" t="s">
        <v>59</v>
      </c>
      <c r="C48" s="84">
        <v>20</v>
      </c>
      <c r="D48" s="80">
        <v>21</v>
      </c>
      <c r="E48" s="69">
        <v>0</v>
      </c>
      <c r="F48" s="72">
        <f t="shared" si="2"/>
        <v>0</v>
      </c>
      <c r="G48" s="73">
        <f>'broj paketića'!C34*20/1000</f>
        <v>0</v>
      </c>
      <c r="H48" s="72">
        <f t="shared" si="4"/>
        <v>49.49999999999999</v>
      </c>
      <c r="I48" s="72">
        <f t="shared" si="0"/>
        <v>0</v>
      </c>
    </row>
    <row r="49" spans="1:9" ht="12.75" customHeight="1">
      <c r="A49" s="68">
        <f t="shared" si="1"/>
        <v>33</v>
      </c>
      <c r="B49" s="58" t="s">
        <v>60</v>
      </c>
      <c r="C49" s="84">
        <v>20</v>
      </c>
      <c r="D49" s="80">
        <v>21</v>
      </c>
      <c r="E49" s="69">
        <v>0</v>
      </c>
      <c r="F49" s="72">
        <f t="shared" si="2"/>
        <v>0</v>
      </c>
      <c r="G49" s="73">
        <f>'broj paketića'!C35*20/1000</f>
        <v>0</v>
      </c>
      <c r="H49" s="72">
        <f t="shared" si="4"/>
        <v>49.49999999999999</v>
      </c>
      <c r="I49" s="72">
        <f t="shared" si="0"/>
        <v>0</v>
      </c>
    </row>
    <row r="50" spans="1:9" ht="12.75">
      <c r="A50" s="68">
        <f t="shared" si="1"/>
        <v>34</v>
      </c>
      <c r="B50" s="58" t="s">
        <v>61</v>
      </c>
      <c r="C50" s="84">
        <v>20</v>
      </c>
      <c r="D50" s="80">
        <v>22</v>
      </c>
      <c r="E50" s="69">
        <v>0</v>
      </c>
      <c r="F50" s="72">
        <f t="shared" si="2"/>
        <v>0</v>
      </c>
      <c r="G50" s="73">
        <f>'broj paketića'!C36*20/1000</f>
        <v>0</v>
      </c>
      <c r="H50" s="64">
        <f>(230-210)+((38%*D50-37%*D50)/20*1000)</f>
        <v>30.999999999999943</v>
      </c>
      <c r="I50" s="72">
        <f>G50*H51</f>
        <v>0</v>
      </c>
    </row>
    <row r="51" spans="1:9" ht="12.75">
      <c r="A51" s="68">
        <f t="shared" si="1"/>
        <v>35</v>
      </c>
      <c r="B51" s="58" t="s">
        <v>62</v>
      </c>
      <c r="C51" s="92">
        <v>20</v>
      </c>
      <c r="D51" s="80">
        <v>22</v>
      </c>
      <c r="E51" s="69">
        <v>0</v>
      </c>
      <c r="F51" s="72">
        <f t="shared" si="2"/>
        <v>0</v>
      </c>
      <c r="G51" s="73">
        <f>'broj paketića'!C37*20/1000</f>
        <v>0</v>
      </c>
      <c r="H51" s="64">
        <f>(230-210)+((38%*D51-37%*D51)/20*1000)</f>
        <v>30.999999999999943</v>
      </c>
      <c r="I51" s="72">
        <f t="shared" si="0"/>
        <v>0</v>
      </c>
    </row>
    <row r="52" spans="1:9" ht="12.75">
      <c r="A52" s="68">
        <f t="shared" si="1"/>
        <v>36</v>
      </c>
      <c r="B52" s="58" t="s">
        <v>63</v>
      </c>
      <c r="C52" s="92">
        <v>20</v>
      </c>
      <c r="D52" s="80">
        <v>22</v>
      </c>
      <c r="E52" s="69">
        <v>0</v>
      </c>
      <c r="F52" s="72">
        <f t="shared" si="2"/>
        <v>0</v>
      </c>
      <c r="G52" s="73">
        <f>'broj paketića'!C38*20/1000</f>
        <v>0</v>
      </c>
      <c r="H52" s="64">
        <f>(230-210)+((38%*D52-37%*D52)/20*1000)</f>
        <v>30.999999999999943</v>
      </c>
      <c r="I52" s="72">
        <f t="shared" si="0"/>
        <v>0</v>
      </c>
    </row>
    <row r="53" spans="1:9" ht="12.75">
      <c r="A53" s="68">
        <f t="shared" si="1"/>
        <v>37</v>
      </c>
      <c r="B53" s="58" t="s">
        <v>64</v>
      </c>
      <c r="C53" s="92">
        <v>24</v>
      </c>
      <c r="D53" s="80">
        <v>24</v>
      </c>
      <c r="E53" s="69">
        <v>0</v>
      </c>
      <c r="F53" s="72">
        <f>E53/24*1000</f>
        <v>0</v>
      </c>
      <c r="G53" s="73">
        <f>'broj paketića'!C39*24/1000</f>
        <v>0</v>
      </c>
      <c r="H53" s="70">
        <f>(230-210)+((38%*26.4-37%*25.2)/24*1000)</f>
        <v>49.50000000000001</v>
      </c>
      <c r="I53" s="72">
        <f t="shared" si="0"/>
        <v>0</v>
      </c>
    </row>
    <row r="54" spans="1:9" ht="12.75">
      <c r="A54" s="68">
        <f t="shared" si="1"/>
        <v>38</v>
      </c>
      <c r="B54" s="58" t="s">
        <v>65</v>
      </c>
      <c r="C54" s="92">
        <v>20</v>
      </c>
      <c r="D54" s="80">
        <v>22</v>
      </c>
      <c r="E54" s="69">
        <v>0</v>
      </c>
      <c r="F54" s="72">
        <f>E54/20*1000</f>
        <v>0</v>
      </c>
      <c r="G54" s="73">
        <f>'broj paketića'!C40*20/1000</f>
        <v>0</v>
      </c>
      <c r="H54" s="64">
        <f>(230-210)+((38%*D54-37%*D54)/20*1000)</f>
        <v>30.999999999999943</v>
      </c>
      <c r="I54" s="72">
        <f t="shared" si="0"/>
        <v>0</v>
      </c>
    </row>
    <row r="55" spans="1:9" ht="12.75">
      <c r="A55" s="68">
        <f t="shared" si="1"/>
        <v>39</v>
      </c>
      <c r="B55" s="58" t="s">
        <v>66</v>
      </c>
      <c r="C55" s="92">
        <v>20</v>
      </c>
      <c r="D55" s="80">
        <v>20</v>
      </c>
      <c r="E55" s="69">
        <v>0</v>
      </c>
      <c r="F55" s="72">
        <f aca="true" t="shared" si="5" ref="F55:F118">E55/20*1000</f>
        <v>0</v>
      </c>
      <c r="G55" s="73">
        <f>'broj paketića'!C41*20/1000</f>
        <v>0</v>
      </c>
      <c r="H55" s="72">
        <f>(230-210)+((38%*22-37%*21)/20*1000)</f>
        <v>49.49999999999999</v>
      </c>
      <c r="I55" s="72">
        <f t="shared" si="0"/>
        <v>0</v>
      </c>
    </row>
    <row r="56" spans="1:9" ht="21">
      <c r="A56" s="68">
        <f t="shared" si="1"/>
        <v>40</v>
      </c>
      <c r="B56" s="87" t="s">
        <v>236</v>
      </c>
      <c r="C56" s="92">
        <v>20</v>
      </c>
      <c r="D56" s="80">
        <v>22</v>
      </c>
      <c r="E56" s="69">
        <v>0</v>
      </c>
      <c r="F56" s="72">
        <f t="shared" si="5"/>
        <v>0</v>
      </c>
      <c r="G56" s="73">
        <f>'broj paketića'!C42*20/1000</f>
        <v>0</v>
      </c>
      <c r="H56" s="64">
        <f>(230-210)+((38%*D56-37%*D56)/20*1000)</f>
        <v>30.999999999999943</v>
      </c>
      <c r="I56" s="72">
        <f t="shared" si="0"/>
        <v>0</v>
      </c>
    </row>
    <row r="57" spans="1:9" ht="22.5">
      <c r="A57" s="68">
        <f t="shared" si="1"/>
        <v>41</v>
      </c>
      <c r="B57" s="87" t="s">
        <v>237</v>
      </c>
      <c r="C57" s="84">
        <v>20</v>
      </c>
      <c r="D57" s="80">
        <v>22</v>
      </c>
      <c r="E57" s="69">
        <v>0</v>
      </c>
      <c r="F57" s="72">
        <f t="shared" si="5"/>
        <v>0</v>
      </c>
      <c r="G57" s="73">
        <f>'broj paketića'!C43*20/1000</f>
        <v>0</v>
      </c>
      <c r="H57" s="64">
        <f>(230-210)+((38%*D57-37%*D57)/20*1000)</f>
        <v>30.999999999999943</v>
      </c>
      <c r="I57" s="72">
        <f t="shared" si="0"/>
        <v>0</v>
      </c>
    </row>
    <row r="58" spans="1:9" ht="12.75">
      <c r="A58" s="68">
        <f t="shared" si="1"/>
        <v>42</v>
      </c>
      <c r="B58" s="88" t="s">
        <v>238</v>
      </c>
      <c r="C58" s="92">
        <v>20</v>
      </c>
      <c r="D58" s="95">
        <v>20</v>
      </c>
      <c r="E58" s="69">
        <v>0</v>
      </c>
      <c r="F58" s="72">
        <f t="shared" si="5"/>
        <v>0</v>
      </c>
      <c r="G58" s="73">
        <f>'broj paketića'!C44*20/1000</f>
        <v>0</v>
      </c>
      <c r="H58" s="72">
        <f>(230-210)+((38%*22-37%*21)/20*1000)</f>
        <v>49.49999999999999</v>
      </c>
      <c r="I58" s="72">
        <f t="shared" si="0"/>
        <v>0</v>
      </c>
    </row>
    <row r="59" spans="1:9" ht="12.75">
      <c r="A59" s="68">
        <f t="shared" si="1"/>
        <v>43</v>
      </c>
      <c r="B59" s="58" t="s">
        <v>67</v>
      </c>
      <c r="C59" s="84">
        <v>20</v>
      </c>
      <c r="D59" s="80">
        <v>21</v>
      </c>
      <c r="E59" s="69">
        <v>0</v>
      </c>
      <c r="F59" s="72">
        <f t="shared" si="5"/>
        <v>0</v>
      </c>
      <c r="G59" s="73">
        <f>'broj paketića'!C45*20/1000</f>
        <v>0</v>
      </c>
      <c r="H59" s="72">
        <f>(230-210)+((38%*22-37%*21)/20*1000)</f>
        <v>49.49999999999999</v>
      </c>
      <c r="I59" s="72">
        <f t="shared" si="0"/>
        <v>0</v>
      </c>
    </row>
    <row r="60" spans="1:9" ht="12.75">
      <c r="A60" s="68">
        <f t="shared" si="1"/>
        <v>44</v>
      </c>
      <c r="B60" s="58" t="s">
        <v>68</v>
      </c>
      <c r="C60" s="84">
        <v>20</v>
      </c>
      <c r="D60" s="80">
        <v>22</v>
      </c>
      <c r="E60" s="69">
        <v>0</v>
      </c>
      <c r="F60" s="72">
        <f t="shared" si="5"/>
        <v>0</v>
      </c>
      <c r="G60" s="73">
        <f>'broj paketića'!C46*20/1000</f>
        <v>0</v>
      </c>
      <c r="H60" s="64">
        <f>(230-210)+((38%*D60-37%*D60)/20*1000)</f>
        <v>30.999999999999943</v>
      </c>
      <c r="I60" s="72">
        <f t="shared" si="0"/>
        <v>0</v>
      </c>
    </row>
    <row r="61" spans="1:9" ht="12.75">
      <c r="A61" s="68">
        <f t="shared" si="1"/>
        <v>45</v>
      </c>
      <c r="B61" s="58" t="s">
        <v>69</v>
      </c>
      <c r="C61" s="84">
        <v>20</v>
      </c>
      <c r="D61" s="80">
        <v>22</v>
      </c>
      <c r="E61" s="69">
        <v>0</v>
      </c>
      <c r="F61" s="72">
        <f t="shared" si="5"/>
        <v>0</v>
      </c>
      <c r="G61" s="73">
        <f>'broj paketića'!C47*20/1000</f>
        <v>0</v>
      </c>
      <c r="H61" s="64">
        <f>(230-210)+((38%*D61-37%*D61)/20*1000)</f>
        <v>30.999999999999943</v>
      </c>
      <c r="I61" s="72">
        <f t="shared" si="0"/>
        <v>0</v>
      </c>
    </row>
    <row r="62" spans="1:9" ht="21">
      <c r="A62" s="68">
        <f t="shared" si="1"/>
        <v>46</v>
      </c>
      <c r="B62" s="87" t="s">
        <v>239</v>
      </c>
      <c r="C62" s="84">
        <v>20</v>
      </c>
      <c r="D62" s="80">
        <v>22</v>
      </c>
      <c r="E62" s="69">
        <v>0</v>
      </c>
      <c r="F62" s="72">
        <f t="shared" si="5"/>
        <v>0</v>
      </c>
      <c r="G62" s="73">
        <f>'broj paketića'!C48*20/1000</f>
        <v>0</v>
      </c>
      <c r="H62" s="64">
        <f>(230-210)+((38%*D62-37%*D62)/20*1000)</f>
        <v>30.999999999999943</v>
      </c>
      <c r="I62" s="72">
        <f t="shared" si="0"/>
        <v>0</v>
      </c>
    </row>
    <row r="63" spans="1:9" ht="22.5">
      <c r="A63" s="68">
        <f t="shared" si="1"/>
        <v>47</v>
      </c>
      <c r="B63" s="87" t="s">
        <v>240</v>
      </c>
      <c r="C63" s="84">
        <v>20</v>
      </c>
      <c r="D63" s="80">
        <v>22</v>
      </c>
      <c r="E63" s="69">
        <v>0</v>
      </c>
      <c r="F63" s="72">
        <f t="shared" si="5"/>
        <v>0</v>
      </c>
      <c r="G63" s="73">
        <f>'broj paketića'!C49*20/1000</f>
        <v>0</v>
      </c>
      <c r="H63" s="64">
        <f>(230-210)+((38%*D63-37%*D63)/20*1000)</f>
        <v>30.999999999999943</v>
      </c>
      <c r="I63" s="72">
        <f t="shared" si="0"/>
        <v>0</v>
      </c>
    </row>
    <row r="64" spans="1:9" ht="22.5">
      <c r="A64" s="68">
        <f t="shared" si="1"/>
        <v>48</v>
      </c>
      <c r="B64" s="59" t="s">
        <v>241</v>
      </c>
      <c r="C64" s="84">
        <v>20</v>
      </c>
      <c r="D64" s="80">
        <v>25</v>
      </c>
      <c r="E64" s="69">
        <v>0</v>
      </c>
      <c r="F64" s="72">
        <f t="shared" si="5"/>
        <v>0</v>
      </c>
      <c r="G64" s="73">
        <f>'broj paketića'!C50*20/1000</f>
        <v>0</v>
      </c>
      <c r="H64" s="75">
        <f>(230-210)+((38%*D64-37%*D64))/20*1000</f>
        <v>32.5</v>
      </c>
      <c r="I64" s="72">
        <f t="shared" si="0"/>
        <v>0</v>
      </c>
    </row>
    <row r="65" spans="1:9" ht="22.5">
      <c r="A65" s="68">
        <f t="shared" si="1"/>
        <v>49</v>
      </c>
      <c r="B65" s="59" t="s">
        <v>242</v>
      </c>
      <c r="C65" s="84">
        <v>20</v>
      </c>
      <c r="D65" s="80">
        <v>25</v>
      </c>
      <c r="E65" s="69">
        <v>0</v>
      </c>
      <c r="F65" s="72">
        <f t="shared" si="5"/>
        <v>0</v>
      </c>
      <c r="G65" s="73">
        <f>'broj paketića'!C51*20/1000</f>
        <v>0</v>
      </c>
      <c r="H65" s="75">
        <f>(230-210)+((38%*D65-37%*D65))/20*1000</f>
        <v>32.5</v>
      </c>
      <c r="I65" s="72">
        <f t="shared" si="0"/>
        <v>0</v>
      </c>
    </row>
    <row r="66" spans="1:9" ht="12.75">
      <c r="A66" s="68">
        <f t="shared" si="1"/>
        <v>50</v>
      </c>
      <c r="B66" s="58" t="s">
        <v>70</v>
      </c>
      <c r="C66" s="84">
        <v>20</v>
      </c>
      <c r="D66" s="80">
        <v>23</v>
      </c>
      <c r="E66" s="69">
        <v>0</v>
      </c>
      <c r="F66" s="72">
        <f t="shared" si="5"/>
        <v>0</v>
      </c>
      <c r="G66" s="73">
        <f>'broj paketića'!C52*20/1000</f>
        <v>0</v>
      </c>
      <c r="H66" s="70">
        <f>(230-210)+((38%*D66-37%*D66)/20*1000)</f>
        <v>31.50000000000002</v>
      </c>
      <c r="I66" s="72">
        <f t="shared" si="0"/>
        <v>0</v>
      </c>
    </row>
    <row r="67" spans="1:9" ht="12.75">
      <c r="A67" s="68">
        <f t="shared" si="1"/>
        <v>51</v>
      </c>
      <c r="B67" s="58" t="s">
        <v>71</v>
      </c>
      <c r="C67" s="84">
        <v>20</v>
      </c>
      <c r="D67" s="80">
        <v>23</v>
      </c>
      <c r="E67" s="69">
        <v>0</v>
      </c>
      <c r="F67" s="72">
        <f t="shared" si="5"/>
        <v>0</v>
      </c>
      <c r="G67" s="73">
        <f>'broj paketića'!C53*20/1000</f>
        <v>0</v>
      </c>
      <c r="H67" s="70">
        <f aca="true" t="shared" si="6" ref="H67:H72">(230-210)+((38%*D67-37%*D67)/20*1000)</f>
        <v>31.50000000000002</v>
      </c>
      <c r="I67" s="72">
        <f t="shared" si="0"/>
        <v>0</v>
      </c>
    </row>
    <row r="68" spans="1:9" ht="12.75">
      <c r="A68" s="68">
        <f t="shared" si="1"/>
        <v>52</v>
      </c>
      <c r="B68" s="58" t="s">
        <v>72</v>
      </c>
      <c r="C68" s="84">
        <v>20</v>
      </c>
      <c r="D68" s="80">
        <v>23</v>
      </c>
      <c r="E68" s="69">
        <v>0</v>
      </c>
      <c r="F68" s="72">
        <f t="shared" si="5"/>
        <v>0</v>
      </c>
      <c r="G68" s="73">
        <f>'broj paketića'!C54*20/1000</f>
        <v>0</v>
      </c>
      <c r="H68" s="70">
        <f t="shared" si="6"/>
        <v>31.50000000000002</v>
      </c>
      <c r="I68" s="72">
        <f t="shared" si="0"/>
        <v>0</v>
      </c>
    </row>
    <row r="69" spans="1:9" ht="12.75">
      <c r="A69" s="68">
        <f t="shared" si="1"/>
        <v>53</v>
      </c>
      <c r="B69" s="58" t="s">
        <v>73</v>
      </c>
      <c r="C69" s="84">
        <v>20</v>
      </c>
      <c r="D69" s="80">
        <v>23</v>
      </c>
      <c r="E69" s="69">
        <v>0</v>
      </c>
      <c r="F69" s="72">
        <f t="shared" si="5"/>
        <v>0</v>
      </c>
      <c r="G69" s="73">
        <f>'broj paketića'!C55*20/1000</f>
        <v>0</v>
      </c>
      <c r="H69" s="70">
        <f t="shared" si="6"/>
        <v>31.50000000000002</v>
      </c>
      <c r="I69" s="72">
        <f t="shared" si="0"/>
        <v>0</v>
      </c>
    </row>
    <row r="70" spans="1:9" ht="12.75">
      <c r="A70" s="68">
        <f t="shared" si="1"/>
        <v>54</v>
      </c>
      <c r="B70" s="58" t="s">
        <v>74</v>
      </c>
      <c r="C70" s="84">
        <v>20</v>
      </c>
      <c r="D70" s="80">
        <v>23</v>
      </c>
      <c r="E70" s="69">
        <v>0</v>
      </c>
      <c r="F70" s="72">
        <f t="shared" si="5"/>
        <v>0</v>
      </c>
      <c r="G70" s="73">
        <f>'broj paketića'!C56*20/1000</f>
        <v>0</v>
      </c>
      <c r="H70" s="70">
        <f t="shared" si="6"/>
        <v>31.50000000000002</v>
      </c>
      <c r="I70" s="72">
        <f t="shared" si="0"/>
        <v>0</v>
      </c>
    </row>
    <row r="71" spans="1:9" ht="12.75">
      <c r="A71" s="68">
        <f t="shared" si="1"/>
        <v>55</v>
      </c>
      <c r="B71" s="58" t="s">
        <v>75</v>
      </c>
      <c r="C71" s="84">
        <v>20</v>
      </c>
      <c r="D71" s="80">
        <v>23</v>
      </c>
      <c r="E71" s="69">
        <v>0</v>
      </c>
      <c r="F71" s="72">
        <f t="shared" si="5"/>
        <v>0</v>
      </c>
      <c r="G71" s="73">
        <f>'broj paketića'!C57*20/1000</f>
        <v>0</v>
      </c>
      <c r="H71" s="70">
        <f t="shared" si="6"/>
        <v>31.50000000000002</v>
      </c>
      <c r="I71" s="72">
        <f t="shared" si="0"/>
        <v>0</v>
      </c>
    </row>
    <row r="72" spans="1:9" ht="12.75">
      <c r="A72" s="68">
        <f t="shared" si="1"/>
        <v>56</v>
      </c>
      <c r="B72" s="58" t="s">
        <v>76</v>
      </c>
      <c r="C72" s="84">
        <v>20</v>
      </c>
      <c r="D72" s="80">
        <v>23</v>
      </c>
      <c r="E72" s="69">
        <v>0</v>
      </c>
      <c r="F72" s="72">
        <f t="shared" si="5"/>
        <v>0</v>
      </c>
      <c r="G72" s="73">
        <f>'broj paketića'!C58*20/1000</f>
        <v>0</v>
      </c>
      <c r="H72" s="70">
        <f t="shared" si="6"/>
        <v>31.50000000000002</v>
      </c>
      <c r="I72" s="72">
        <f t="shared" si="0"/>
        <v>0</v>
      </c>
    </row>
    <row r="73" spans="1:9" ht="12.75">
      <c r="A73" s="68">
        <f t="shared" si="1"/>
        <v>57</v>
      </c>
      <c r="B73" s="58" t="s">
        <v>77</v>
      </c>
      <c r="C73" s="84">
        <v>20</v>
      </c>
      <c r="D73" s="80">
        <v>19</v>
      </c>
      <c r="E73" s="69">
        <v>0</v>
      </c>
      <c r="F73" s="72">
        <f t="shared" si="5"/>
        <v>0</v>
      </c>
      <c r="G73" s="73">
        <f>'broj paketića'!C59*20/1000</f>
        <v>0</v>
      </c>
      <c r="H73" s="72">
        <f>(230-210)+((38%*22-37%*21)/20*1000)</f>
        <v>49.49999999999999</v>
      </c>
      <c r="I73" s="72">
        <f t="shared" si="0"/>
        <v>0</v>
      </c>
    </row>
    <row r="74" spans="1:9" ht="12.75">
      <c r="A74" s="68">
        <f t="shared" si="1"/>
        <v>58</v>
      </c>
      <c r="B74" s="58" t="s">
        <v>78</v>
      </c>
      <c r="C74" s="84">
        <v>20</v>
      </c>
      <c r="D74" s="80">
        <v>19</v>
      </c>
      <c r="E74" s="69">
        <v>0</v>
      </c>
      <c r="F74" s="72">
        <f t="shared" si="5"/>
        <v>0</v>
      </c>
      <c r="G74" s="73">
        <f>'broj paketića'!C60*20/1000</f>
        <v>0</v>
      </c>
      <c r="H74" s="72">
        <f>(230-210)+((38%*22-37%*21)/20*1000)</f>
        <v>49.49999999999999</v>
      </c>
      <c r="I74" s="72">
        <f t="shared" si="0"/>
        <v>0</v>
      </c>
    </row>
    <row r="75" spans="1:9" ht="12.75">
      <c r="A75" s="68">
        <f t="shared" si="1"/>
        <v>59</v>
      </c>
      <c r="B75" s="58" t="s">
        <v>79</v>
      </c>
      <c r="C75" s="84">
        <v>20</v>
      </c>
      <c r="D75" s="80">
        <v>23</v>
      </c>
      <c r="E75" s="69">
        <v>0</v>
      </c>
      <c r="F75" s="72">
        <f t="shared" si="5"/>
        <v>0</v>
      </c>
      <c r="G75" s="73">
        <f>'broj paketića'!C61*20/1000</f>
        <v>0</v>
      </c>
      <c r="H75" s="70">
        <f>(230-210)+((38%*D75-37%*D75)/20*1000)</f>
        <v>31.50000000000002</v>
      </c>
      <c r="I75" s="72">
        <f t="shared" si="0"/>
        <v>0</v>
      </c>
    </row>
    <row r="76" spans="1:9" ht="12.75">
      <c r="A76" s="68">
        <f t="shared" si="1"/>
        <v>60</v>
      </c>
      <c r="B76" s="58" t="s">
        <v>80</v>
      </c>
      <c r="C76" s="84">
        <v>20</v>
      </c>
      <c r="D76" s="80">
        <v>21</v>
      </c>
      <c r="E76" s="69">
        <v>0</v>
      </c>
      <c r="F76" s="72">
        <f t="shared" si="5"/>
        <v>0</v>
      </c>
      <c r="G76" s="73">
        <f>'broj paketića'!C62*20/1000</f>
        <v>0</v>
      </c>
      <c r="H76" s="72">
        <f>(230-210)+((38%*22-37%*21)/20*1000)</f>
        <v>49.49999999999999</v>
      </c>
      <c r="I76" s="72">
        <f t="shared" si="0"/>
        <v>0</v>
      </c>
    </row>
    <row r="77" spans="1:9" ht="12.75">
      <c r="A77" s="68">
        <f t="shared" si="1"/>
        <v>61</v>
      </c>
      <c r="B77" s="58" t="s">
        <v>81</v>
      </c>
      <c r="C77" s="84">
        <v>20</v>
      </c>
      <c r="D77" s="80">
        <v>21</v>
      </c>
      <c r="E77" s="69">
        <v>0</v>
      </c>
      <c r="F77" s="72">
        <f t="shared" si="5"/>
        <v>0</v>
      </c>
      <c r="G77" s="73">
        <f>'broj paketića'!C63*20/1000</f>
        <v>0</v>
      </c>
      <c r="H77" s="72">
        <f>(230-210)+((38%*22-37%*21)/20*1000)</f>
        <v>49.49999999999999</v>
      </c>
      <c r="I77" s="72">
        <f t="shared" si="0"/>
        <v>0</v>
      </c>
    </row>
    <row r="78" spans="1:9" ht="12.75">
      <c r="A78" s="68">
        <f t="shared" si="1"/>
        <v>62</v>
      </c>
      <c r="B78" s="58" t="s">
        <v>82</v>
      </c>
      <c r="C78" s="84">
        <v>20</v>
      </c>
      <c r="D78" s="80">
        <v>23</v>
      </c>
      <c r="E78" s="69">
        <v>0</v>
      </c>
      <c r="F78" s="72">
        <f t="shared" si="5"/>
        <v>0</v>
      </c>
      <c r="G78" s="73">
        <f>'broj paketića'!C64*20/1000</f>
        <v>0</v>
      </c>
      <c r="H78" s="70">
        <f>(230-210)+((38%*D78-37%*D78)/20*1000)</f>
        <v>31.50000000000002</v>
      </c>
      <c r="I78" s="72">
        <f t="shared" si="0"/>
        <v>0</v>
      </c>
    </row>
    <row r="79" spans="1:9" ht="12.75">
      <c r="A79" s="68">
        <f t="shared" si="1"/>
        <v>63</v>
      </c>
      <c r="B79" s="58" t="s">
        <v>83</v>
      </c>
      <c r="C79" s="91">
        <v>20</v>
      </c>
      <c r="D79" s="80">
        <v>23</v>
      </c>
      <c r="E79" s="69">
        <v>0</v>
      </c>
      <c r="F79" s="72">
        <f t="shared" si="5"/>
        <v>0</v>
      </c>
      <c r="G79" s="73">
        <f>'broj paketića'!C65*20/1000</f>
        <v>0</v>
      </c>
      <c r="H79" s="70">
        <f>(230-210)+((38%*D79-37%*D79)/20*1000)</f>
        <v>31.50000000000002</v>
      </c>
      <c r="I79" s="72">
        <f t="shared" si="0"/>
        <v>0</v>
      </c>
    </row>
    <row r="80" spans="1:9" ht="12.75">
      <c r="A80" s="68">
        <f t="shared" si="1"/>
        <v>64</v>
      </c>
      <c r="B80" s="58" t="s">
        <v>84</v>
      </c>
      <c r="C80" s="91">
        <v>20</v>
      </c>
      <c r="D80" s="80">
        <v>25</v>
      </c>
      <c r="E80" s="69">
        <v>0</v>
      </c>
      <c r="F80" s="72">
        <f t="shared" si="5"/>
        <v>0</v>
      </c>
      <c r="G80" s="73">
        <f>'broj paketića'!C66*20/1000</f>
        <v>0</v>
      </c>
      <c r="H80" s="75">
        <f>(230-210)+((38%*D80-37%*D80))/20*1000</f>
        <v>32.5</v>
      </c>
      <c r="I80" s="72">
        <f t="shared" si="0"/>
        <v>0</v>
      </c>
    </row>
    <row r="81" spans="1:9" ht="12.75">
      <c r="A81" s="68">
        <f t="shared" si="1"/>
        <v>65</v>
      </c>
      <c r="B81" s="86" t="s">
        <v>243</v>
      </c>
      <c r="C81" s="93">
        <v>20</v>
      </c>
      <c r="D81" s="95">
        <v>24</v>
      </c>
      <c r="E81" s="69">
        <v>0</v>
      </c>
      <c r="F81" s="72">
        <f t="shared" si="5"/>
        <v>0</v>
      </c>
      <c r="G81" s="73">
        <f>'broj paketića'!C67*20/1000</f>
        <v>0</v>
      </c>
      <c r="H81" s="70">
        <f>(230-210)+((38%*D81-37%*D81)/20*1000)</f>
        <v>32.0000000000001</v>
      </c>
      <c r="I81" s="72">
        <f t="shared" si="0"/>
        <v>0</v>
      </c>
    </row>
    <row r="82" spans="1:9" ht="12.75">
      <c r="A82" s="68">
        <f t="shared" si="1"/>
        <v>66</v>
      </c>
      <c r="B82" s="86" t="s">
        <v>244</v>
      </c>
      <c r="C82" s="93">
        <v>20</v>
      </c>
      <c r="D82" s="95">
        <v>24</v>
      </c>
      <c r="E82" s="69">
        <v>0</v>
      </c>
      <c r="F82" s="72">
        <f t="shared" si="5"/>
        <v>0</v>
      </c>
      <c r="G82" s="73">
        <f>'broj paketića'!C68*20/1000</f>
        <v>0</v>
      </c>
      <c r="H82" s="70">
        <f>(230-210)+((38%*D82-37%*D82)/20*1000)</f>
        <v>32.0000000000001</v>
      </c>
      <c r="I82" s="72">
        <f t="shared" si="0"/>
        <v>0</v>
      </c>
    </row>
    <row r="83" spans="1:9" ht="12.75">
      <c r="A83" s="68">
        <f t="shared" si="1"/>
        <v>67</v>
      </c>
      <c r="B83" s="58" t="s">
        <v>85</v>
      </c>
      <c r="C83" s="91">
        <v>20</v>
      </c>
      <c r="D83" s="80">
        <v>22</v>
      </c>
      <c r="E83" s="69">
        <v>0</v>
      </c>
      <c r="F83" s="72">
        <f t="shared" si="5"/>
        <v>0</v>
      </c>
      <c r="G83" s="73">
        <f>'broj paketića'!C69*20/1000</f>
        <v>0</v>
      </c>
      <c r="H83" s="64">
        <f>(230-210)+((38%*D83-37%*D83)/20*1000)</f>
        <v>30.999999999999943</v>
      </c>
      <c r="I83" s="72">
        <f aca="true" t="shared" si="7" ref="I83:I146">G83*H83</f>
        <v>0</v>
      </c>
    </row>
    <row r="84" spans="1:9" ht="12.75">
      <c r="A84" s="68">
        <f t="shared" si="1"/>
        <v>68</v>
      </c>
      <c r="B84" s="58" t="s">
        <v>86</v>
      </c>
      <c r="C84" s="91">
        <v>20</v>
      </c>
      <c r="D84" s="80">
        <v>22</v>
      </c>
      <c r="E84" s="69">
        <v>0</v>
      </c>
      <c r="F84" s="72">
        <f t="shared" si="5"/>
        <v>0</v>
      </c>
      <c r="G84" s="73">
        <f>'broj paketića'!C70*20/1000</f>
        <v>0</v>
      </c>
      <c r="H84" s="64">
        <f>(230-210)+((38%*D84-37%*D84)/20*1000)</f>
        <v>30.999999999999943</v>
      </c>
      <c r="I84" s="72">
        <f t="shared" si="7"/>
        <v>0</v>
      </c>
    </row>
    <row r="85" spans="1:9" ht="12.75">
      <c r="A85" s="68">
        <f aca="true" t="shared" si="8" ref="A85:A148">A84+1</f>
        <v>69</v>
      </c>
      <c r="B85" s="58" t="s">
        <v>87</v>
      </c>
      <c r="C85" s="84">
        <v>20</v>
      </c>
      <c r="D85" s="80">
        <v>25</v>
      </c>
      <c r="E85" s="69">
        <v>0</v>
      </c>
      <c r="F85" s="72">
        <f t="shared" si="5"/>
        <v>0</v>
      </c>
      <c r="G85" s="73">
        <f>'broj paketića'!C71*20/1000</f>
        <v>0</v>
      </c>
      <c r="H85" s="75">
        <f>(230-210)+((38%*D85-37%*D85))/20*1000</f>
        <v>32.5</v>
      </c>
      <c r="I85" s="72">
        <f t="shared" si="7"/>
        <v>0</v>
      </c>
    </row>
    <row r="86" spans="1:9" ht="12.75">
      <c r="A86" s="68">
        <f t="shared" si="8"/>
        <v>70</v>
      </c>
      <c r="B86" s="58" t="s">
        <v>88</v>
      </c>
      <c r="C86" s="84">
        <v>20</v>
      </c>
      <c r="D86" s="80">
        <v>25</v>
      </c>
      <c r="E86" s="69">
        <v>0</v>
      </c>
      <c r="F86" s="72">
        <f t="shared" si="5"/>
        <v>0</v>
      </c>
      <c r="G86" s="73">
        <f>'broj paketića'!C72*20/1000</f>
        <v>0</v>
      </c>
      <c r="H86" s="75">
        <f>(230-210)+((38%*D86-37%*D86))/20*1000</f>
        <v>32.5</v>
      </c>
      <c r="I86" s="72">
        <f t="shared" si="7"/>
        <v>0</v>
      </c>
    </row>
    <row r="87" spans="1:9" ht="12.75">
      <c r="A87" s="68">
        <f t="shared" si="8"/>
        <v>71</v>
      </c>
      <c r="B87" s="58" t="s">
        <v>89</v>
      </c>
      <c r="C87" s="84">
        <v>20</v>
      </c>
      <c r="D87" s="80">
        <v>23</v>
      </c>
      <c r="E87" s="69">
        <v>0</v>
      </c>
      <c r="F87" s="72">
        <f t="shared" si="5"/>
        <v>0</v>
      </c>
      <c r="G87" s="73">
        <f>'broj paketića'!C73*20/1000</f>
        <v>0</v>
      </c>
      <c r="H87" s="70">
        <f>(230-210)+((38%*D87-37%*D87)/20*1000)</f>
        <v>31.50000000000002</v>
      </c>
      <c r="I87" s="72">
        <f t="shared" si="7"/>
        <v>0</v>
      </c>
    </row>
    <row r="88" spans="1:9" ht="12.75">
      <c r="A88" s="68">
        <f t="shared" si="8"/>
        <v>72</v>
      </c>
      <c r="B88" s="58" t="s">
        <v>90</v>
      </c>
      <c r="C88" s="84">
        <v>20</v>
      </c>
      <c r="D88" s="80">
        <v>23</v>
      </c>
      <c r="E88" s="69">
        <v>0</v>
      </c>
      <c r="F88" s="72">
        <f t="shared" si="5"/>
        <v>0</v>
      </c>
      <c r="G88" s="73">
        <f>'broj paketića'!C74*20/1000</f>
        <v>0</v>
      </c>
      <c r="H88" s="70">
        <f>(230-210)+((38%*D88-37%*D88)/20*1000)</f>
        <v>31.50000000000002</v>
      </c>
      <c r="I88" s="72">
        <f t="shared" si="7"/>
        <v>0</v>
      </c>
    </row>
    <row r="89" spans="1:9" ht="12.75">
      <c r="A89" s="68">
        <f t="shared" si="8"/>
        <v>73</v>
      </c>
      <c r="B89" s="56" t="s">
        <v>91</v>
      </c>
      <c r="C89" s="82">
        <v>20</v>
      </c>
      <c r="D89" s="79">
        <v>17</v>
      </c>
      <c r="E89" s="69">
        <v>0</v>
      </c>
      <c r="F89" s="72">
        <f t="shared" si="5"/>
        <v>0</v>
      </c>
      <c r="G89" s="73">
        <f>'broj paketića'!C75*20/1000</f>
        <v>0</v>
      </c>
      <c r="H89" s="72">
        <f>(230-210)+((38%*22-37%*21)/20*1000)</f>
        <v>49.49999999999999</v>
      </c>
      <c r="I89" s="72">
        <f t="shared" si="7"/>
        <v>0</v>
      </c>
    </row>
    <row r="90" spans="1:9" ht="12.75">
      <c r="A90" s="68">
        <f t="shared" si="8"/>
        <v>74</v>
      </c>
      <c r="B90" s="56" t="s">
        <v>92</v>
      </c>
      <c r="C90" s="82">
        <v>20</v>
      </c>
      <c r="D90" s="79">
        <v>17</v>
      </c>
      <c r="E90" s="69">
        <v>0</v>
      </c>
      <c r="F90" s="72">
        <f t="shared" si="5"/>
        <v>0</v>
      </c>
      <c r="G90" s="73">
        <f>'broj paketića'!C76*20/1000</f>
        <v>0</v>
      </c>
      <c r="H90" s="72">
        <f>(230-210)+((38%*22-37%*21)/20*1000)</f>
        <v>49.49999999999999</v>
      </c>
      <c r="I90" s="72">
        <f t="shared" si="7"/>
        <v>0</v>
      </c>
    </row>
    <row r="91" spans="1:9" ht="12.75">
      <c r="A91" s="68">
        <f t="shared" si="8"/>
        <v>75</v>
      </c>
      <c r="B91" s="56" t="s">
        <v>93</v>
      </c>
      <c r="C91" s="82">
        <v>20</v>
      </c>
      <c r="D91" s="79">
        <v>17</v>
      </c>
      <c r="E91" s="69">
        <v>0</v>
      </c>
      <c r="F91" s="72">
        <f t="shared" si="5"/>
        <v>0</v>
      </c>
      <c r="G91" s="73">
        <f>'broj paketića'!C77*20/1000</f>
        <v>0</v>
      </c>
      <c r="H91" s="72">
        <f>(230-210)+((38%*22-37%*21)/20*1000)</f>
        <v>49.49999999999999</v>
      </c>
      <c r="I91" s="72">
        <f t="shared" si="7"/>
        <v>0</v>
      </c>
    </row>
    <row r="92" spans="1:9" ht="12.75">
      <c r="A92" s="68">
        <f t="shared" si="8"/>
        <v>76</v>
      </c>
      <c r="B92" s="56" t="s">
        <v>94</v>
      </c>
      <c r="C92" s="82">
        <v>20</v>
      </c>
      <c r="D92" s="79">
        <v>17</v>
      </c>
      <c r="E92" s="69">
        <v>0</v>
      </c>
      <c r="F92" s="72">
        <f t="shared" si="5"/>
        <v>0</v>
      </c>
      <c r="G92" s="73">
        <f>'broj paketića'!C78*20/1000</f>
        <v>0</v>
      </c>
      <c r="H92" s="72">
        <f>(230-210)+((38%*22-37%*21)/20*1000)</f>
        <v>49.49999999999999</v>
      </c>
      <c r="I92" s="72">
        <f t="shared" si="7"/>
        <v>0</v>
      </c>
    </row>
    <row r="93" spans="1:9" ht="12.75">
      <c r="A93" s="68">
        <f t="shared" si="8"/>
        <v>77</v>
      </c>
      <c r="B93" s="57" t="s">
        <v>95</v>
      </c>
      <c r="C93" s="83">
        <v>20</v>
      </c>
      <c r="D93" s="80">
        <v>27</v>
      </c>
      <c r="E93" s="69">
        <v>0</v>
      </c>
      <c r="F93" s="72">
        <f t="shared" si="5"/>
        <v>0</v>
      </c>
      <c r="G93" s="73">
        <f>'broj paketića'!C79*20/1000</f>
        <v>0</v>
      </c>
      <c r="H93" s="70">
        <f>(230-210)+((38%*D93-37%*D93)/20*1000)</f>
        <v>33.49999999999998</v>
      </c>
      <c r="I93" s="72">
        <f t="shared" si="7"/>
        <v>0</v>
      </c>
    </row>
    <row r="94" spans="1:9" ht="12.75">
      <c r="A94" s="68">
        <f t="shared" si="8"/>
        <v>78</v>
      </c>
      <c r="B94" s="57" t="s">
        <v>96</v>
      </c>
      <c r="C94" s="83">
        <v>20</v>
      </c>
      <c r="D94" s="80">
        <v>27</v>
      </c>
      <c r="E94" s="69">
        <v>0</v>
      </c>
      <c r="F94" s="72">
        <f t="shared" si="5"/>
        <v>0</v>
      </c>
      <c r="G94" s="73">
        <f>'broj paketića'!C80*20/1000</f>
        <v>0</v>
      </c>
      <c r="H94" s="70">
        <f>(230-210)+((38%*D94-37%*D94)/20*1000)</f>
        <v>33.49999999999998</v>
      </c>
      <c r="I94" s="72">
        <f t="shared" si="7"/>
        <v>0</v>
      </c>
    </row>
    <row r="95" spans="1:9" ht="12.75">
      <c r="A95" s="68">
        <f t="shared" si="8"/>
        <v>79</v>
      </c>
      <c r="B95" s="57" t="s">
        <v>97</v>
      </c>
      <c r="C95" s="83">
        <v>20</v>
      </c>
      <c r="D95" s="80">
        <v>25</v>
      </c>
      <c r="E95" s="69">
        <v>0</v>
      </c>
      <c r="F95" s="72">
        <f t="shared" si="5"/>
        <v>0</v>
      </c>
      <c r="G95" s="73">
        <f>'broj paketića'!C81*20/1000</f>
        <v>0</v>
      </c>
      <c r="H95" s="75">
        <f>(230-210)+((38%*D95-37%*D95))/20*1000</f>
        <v>32.5</v>
      </c>
      <c r="I95" s="72">
        <f t="shared" si="7"/>
        <v>0</v>
      </c>
    </row>
    <row r="96" spans="1:9" ht="12.75">
      <c r="A96" s="68">
        <f t="shared" si="8"/>
        <v>80</v>
      </c>
      <c r="B96" s="57" t="s">
        <v>98</v>
      </c>
      <c r="C96" s="83">
        <v>20</v>
      </c>
      <c r="D96" s="80">
        <v>25</v>
      </c>
      <c r="E96" s="69">
        <v>0</v>
      </c>
      <c r="F96" s="72">
        <f t="shared" si="5"/>
        <v>0</v>
      </c>
      <c r="G96" s="73">
        <f>'broj paketića'!C82*20/1000</f>
        <v>0</v>
      </c>
      <c r="H96" s="75">
        <f>(230-210)+((38%*D96-37%*D96))/20*1000</f>
        <v>32.5</v>
      </c>
      <c r="I96" s="72">
        <f t="shared" si="7"/>
        <v>0</v>
      </c>
    </row>
    <row r="97" spans="1:9" ht="12.75">
      <c r="A97" s="68">
        <f t="shared" si="8"/>
        <v>81</v>
      </c>
      <c r="B97" s="57" t="s">
        <v>99</v>
      </c>
      <c r="C97" s="83">
        <v>20</v>
      </c>
      <c r="D97" s="80">
        <v>26</v>
      </c>
      <c r="E97" s="69">
        <v>0</v>
      </c>
      <c r="F97" s="72">
        <f t="shared" si="5"/>
        <v>0</v>
      </c>
      <c r="G97" s="73">
        <f>'broj paketića'!C83*20/1000</f>
        <v>0</v>
      </c>
      <c r="H97" s="75">
        <f>(230-210)+((38%*D97-37%*D97)/20*1000)</f>
        <v>33.00000000000008</v>
      </c>
      <c r="I97" s="72">
        <f t="shared" si="7"/>
        <v>0</v>
      </c>
    </row>
    <row r="98" spans="1:9" ht="12.75">
      <c r="A98" s="68">
        <f t="shared" si="8"/>
        <v>82</v>
      </c>
      <c r="B98" s="57" t="s">
        <v>100</v>
      </c>
      <c r="C98" s="83">
        <v>20</v>
      </c>
      <c r="D98" s="80">
        <v>22</v>
      </c>
      <c r="E98" s="69">
        <v>0</v>
      </c>
      <c r="F98" s="72">
        <f t="shared" si="5"/>
        <v>0</v>
      </c>
      <c r="G98" s="73">
        <f>'broj paketića'!C84*20/1000</f>
        <v>0</v>
      </c>
      <c r="H98" s="64">
        <f>(230-210)+((38%*D98-37%*D98)/20*1000)</f>
        <v>30.999999999999943</v>
      </c>
      <c r="I98" s="72">
        <f t="shared" si="7"/>
        <v>0</v>
      </c>
    </row>
    <row r="99" spans="1:9" ht="12.75">
      <c r="A99" s="68">
        <f t="shared" si="8"/>
        <v>83</v>
      </c>
      <c r="B99" s="57" t="s">
        <v>101</v>
      </c>
      <c r="C99" s="83">
        <v>20</v>
      </c>
      <c r="D99" s="80">
        <v>22</v>
      </c>
      <c r="E99" s="69">
        <v>0</v>
      </c>
      <c r="F99" s="72">
        <f t="shared" si="5"/>
        <v>0</v>
      </c>
      <c r="G99" s="73">
        <f>'broj paketića'!C85*20/1000</f>
        <v>0</v>
      </c>
      <c r="H99" s="64">
        <f>(230-210)+((38%*D99-37%*D99)/20*1000)</f>
        <v>30.999999999999943</v>
      </c>
      <c r="I99" s="72">
        <f t="shared" si="7"/>
        <v>0</v>
      </c>
    </row>
    <row r="100" spans="1:9" ht="12.75">
      <c r="A100" s="68">
        <f t="shared" si="8"/>
        <v>84</v>
      </c>
      <c r="B100" s="57" t="s">
        <v>102</v>
      </c>
      <c r="C100" s="83">
        <v>20</v>
      </c>
      <c r="D100" s="80">
        <v>22</v>
      </c>
      <c r="E100" s="69">
        <v>0</v>
      </c>
      <c r="F100" s="72">
        <f t="shared" si="5"/>
        <v>0</v>
      </c>
      <c r="G100" s="73">
        <f>'broj paketića'!C86*20/1000</f>
        <v>0</v>
      </c>
      <c r="H100" s="64">
        <f>(230-210)+((38%*D100-37%*D100)/20*1000)</f>
        <v>30.999999999999943</v>
      </c>
      <c r="I100" s="72">
        <f t="shared" si="7"/>
        <v>0</v>
      </c>
    </row>
    <row r="101" spans="1:9" ht="12.75">
      <c r="A101" s="68">
        <f t="shared" si="8"/>
        <v>85</v>
      </c>
      <c r="B101" s="57" t="s">
        <v>103</v>
      </c>
      <c r="C101" s="83">
        <v>20</v>
      </c>
      <c r="D101" s="80">
        <v>25</v>
      </c>
      <c r="E101" s="69">
        <v>0</v>
      </c>
      <c r="F101" s="72">
        <f t="shared" si="5"/>
        <v>0</v>
      </c>
      <c r="G101" s="73">
        <f>'broj paketića'!C87*20/1000</f>
        <v>0</v>
      </c>
      <c r="H101" s="75">
        <f>(230-210)+((38%*D101-37%*D101))/20*1000</f>
        <v>32.5</v>
      </c>
      <c r="I101" s="72">
        <f t="shared" si="7"/>
        <v>0</v>
      </c>
    </row>
    <row r="102" spans="1:9" ht="22.5">
      <c r="A102" s="68">
        <f t="shared" si="8"/>
        <v>86</v>
      </c>
      <c r="B102" s="59" t="s">
        <v>245</v>
      </c>
      <c r="C102" s="83">
        <v>20</v>
      </c>
      <c r="D102" s="80">
        <v>25</v>
      </c>
      <c r="E102" s="69">
        <v>0</v>
      </c>
      <c r="F102" s="72">
        <f t="shared" si="5"/>
        <v>0</v>
      </c>
      <c r="G102" s="73">
        <f>'broj paketića'!C88*20/1000</f>
        <v>0</v>
      </c>
      <c r="H102" s="75">
        <f>(230-210)+((38%*D102-37%*D102))/20*1000</f>
        <v>32.5</v>
      </c>
      <c r="I102" s="72">
        <f t="shared" si="7"/>
        <v>0</v>
      </c>
    </row>
    <row r="103" spans="1:9" ht="12.75">
      <c r="A103" s="68">
        <f t="shared" si="8"/>
        <v>87</v>
      </c>
      <c r="B103" s="89" t="s">
        <v>104</v>
      </c>
      <c r="C103" s="94">
        <v>20</v>
      </c>
      <c r="D103" s="95">
        <v>23</v>
      </c>
      <c r="E103" s="69">
        <v>0</v>
      </c>
      <c r="F103" s="72">
        <f t="shared" si="5"/>
        <v>0</v>
      </c>
      <c r="G103" s="73">
        <f>'broj paketića'!C89*20/1000</f>
        <v>0</v>
      </c>
      <c r="H103" s="70">
        <f>(230-210)+((38%*D103-37%*D103)/20*1000)</f>
        <v>31.50000000000002</v>
      </c>
      <c r="I103" s="72">
        <f t="shared" si="7"/>
        <v>0</v>
      </c>
    </row>
    <row r="104" spans="1:9" ht="12.75">
      <c r="A104" s="68">
        <f t="shared" si="8"/>
        <v>88</v>
      </c>
      <c r="B104" s="89" t="s">
        <v>105</v>
      </c>
      <c r="C104" s="94">
        <v>20</v>
      </c>
      <c r="D104" s="95">
        <v>24</v>
      </c>
      <c r="E104" s="69">
        <v>0</v>
      </c>
      <c r="F104" s="72">
        <f t="shared" si="5"/>
        <v>0</v>
      </c>
      <c r="G104" s="73">
        <f>'broj paketića'!C90*20/1000</f>
        <v>0</v>
      </c>
      <c r="H104" s="70">
        <f>(230-210)+((38%*D104-37%*D104)/20*1000)</f>
        <v>32.0000000000001</v>
      </c>
      <c r="I104" s="72">
        <f t="shared" si="7"/>
        <v>0</v>
      </c>
    </row>
    <row r="105" spans="1:9" ht="12.75">
      <c r="A105" s="68">
        <f t="shared" si="8"/>
        <v>89</v>
      </c>
      <c r="B105" s="89" t="s">
        <v>106</v>
      </c>
      <c r="C105" s="94">
        <v>20</v>
      </c>
      <c r="D105" s="95">
        <v>23</v>
      </c>
      <c r="E105" s="69">
        <v>0</v>
      </c>
      <c r="F105" s="72">
        <f t="shared" si="5"/>
        <v>0</v>
      </c>
      <c r="G105" s="73">
        <f>'broj paketića'!C91*20/1000</f>
        <v>0</v>
      </c>
      <c r="H105" s="70">
        <f>(230-210)+((38%*D105-37%*D105)/20*1000)</f>
        <v>31.50000000000002</v>
      </c>
      <c r="I105" s="72">
        <f t="shared" si="7"/>
        <v>0</v>
      </c>
    </row>
    <row r="106" spans="1:9" ht="12.75">
      <c r="A106" s="68">
        <f t="shared" si="8"/>
        <v>90</v>
      </c>
      <c r="B106" s="89" t="s">
        <v>107</v>
      </c>
      <c r="C106" s="94">
        <v>20</v>
      </c>
      <c r="D106" s="95">
        <v>23</v>
      </c>
      <c r="E106" s="69">
        <v>0</v>
      </c>
      <c r="F106" s="72">
        <f t="shared" si="5"/>
        <v>0</v>
      </c>
      <c r="G106" s="73">
        <f>'broj paketića'!C92*20/1000</f>
        <v>0</v>
      </c>
      <c r="H106" s="70">
        <f>(230-210)+((38%*D106-37%*D106)/20*1000)</f>
        <v>31.50000000000002</v>
      </c>
      <c r="I106" s="72">
        <f t="shared" si="7"/>
        <v>0</v>
      </c>
    </row>
    <row r="107" spans="1:9" ht="12.75">
      <c r="A107" s="68">
        <f t="shared" si="8"/>
        <v>91</v>
      </c>
      <c r="B107" s="89" t="s">
        <v>108</v>
      </c>
      <c r="C107" s="94">
        <v>20</v>
      </c>
      <c r="D107" s="95">
        <v>25</v>
      </c>
      <c r="E107" s="69">
        <v>0</v>
      </c>
      <c r="F107" s="72">
        <f t="shared" si="5"/>
        <v>0</v>
      </c>
      <c r="G107" s="73">
        <f>'broj paketića'!C93*20/1000</f>
        <v>0</v>
      </c>
      <c r="H107" s="75">
        <f>(230-210)+((38%*D107-37%*D107))/20*1000</f>
        <v>32.5</v>
      </c>
      <c r="I107" s="72">
        <f t="shared" si="7"/>
        <v>0</v>
      </c>
    </row>
    <row r="108" spans="1:9" ht="12.75">
      <c r="A108" s="68">
        <f t="shared" si="8"/>
        <v>92</v>
      </c>
      <c r="B108" s="89" t="s">
        <v>109</v>
      </c>
      <c r="C108" s="94">
        <v>20</v>
      </c>
      <c r="D108" s="95">
        <v>25</v>
      </c>
      <c r="E108" s="69">
        <v>0</v>
      </c>
      <c r="F108" s="72">
        <f t="shared" si="5"/>
        <v>0</v>
      </c>
      <c r="G108" s="73">
        <f>'broj paketića'!C94*20/1000</f>
        <v>0</v>
      </c>
      <c r="H108" s="75">
        <f>(230-210)+((38%*D108-37%*D108))/20*1000</f>
        <v>32.5</v>
      </c>
      <c r="I108" s="72">
        <f t="shared" si="7"/>
        <v>0</v>
      </c>
    </row>
    <row r="109" spans="1:9" ht="12.75">
      <c r="A109" s="68">
        <f t="shared" si="8"/>
        <v>93</v>
      </c>
      <c r="B109" s="89" t="s">
        <v>246</v>
      </c>
      <c r="C109" s="94">
        <v>20</v>
      </c>
      <c r="D109" s="95">
        <v>23</v>
      </c>
      <c r="E109" s="69">
        <v>0</v>
      </c>
      <c r="F109" s="72">
        <f t="shared" si="5"/>
        <v>0</v>
      </c>
      <c r="G109" s="73">
        <f>'broj paketića'!C95*20/1000</f>
        <v>0</v>
      </c>
      <c r="H109" s="70">
        <f>(230-210)+((38%*D109-37%*D109)/20*1000)</f>
        <v>31.50000000000002</v>
      </c>
      <c r="I109" s="72">
        <f t="shared" si="7"/>
        <v>0</v>
      </c>
    </row>
    <row r="110" spans="1:9" ht="12.75">
      <c r="A110" s="68">
        <f t="shared" si="8"/>
        <v>94</v>
      </c>
      <c r="B110" s="57" t="s">
        <v>110</v>
      </c>
      <c r="C110" s="83">
        <v>20</v>
      </c>
      <c r="D110" s="80">
        <v>22</v>
      </c>
      <c r="E110" s="69">
        <v>0</v>
      </c>
      <c r="F110" s="72">
        <f t="shared" si="5"/>
        <v>0</v>
      </c>
      <c r="G110" s="73">
        <f>'broj paketića'!C96*20/1000</f>
        <v>0</v>
      </c>
      <c r="H110" s="64">
        <f>(230-210)+((38%*D110-37%*D110)/20*1000)</f>
        <v>30.999999999999943</v>
      </c>
      <c r="I110" s="72">
        <f t="shared" si="7"/>
        <v>0</v>
      </c>
    </row>
    <row r="111" spans="1:9" ht="12.75">
      <c r="A111" s="68">
        <f t="shared" si="8"/>
        <v>95</v>
      </c>
      <c r="B111" s="57" t="s">
        <v>111</v>
      </c>
      <c r="C111" s="83">
        <v>20</v>
      </c>
      <c r="D111" s="80">
        <v>22</v>
      </c>
      <c r="E111" s="69">
        <v>0</v>
      </c>
      <c r="F111" s="72">
        <f t="shared" si="5"/>
        <v>0</v>
      </c>
      <c r="G111" s="73">
        <f>'broj paketića'!C97*20/1000</f>
        <v>0</v>
      </c>
      <c r="H111" s="64">
        <f>(230-210)+((38%*D111-37%*D111)/20*1000)</f>
        <v>30.999999999999943</v>
      </c>
      <c r="I111" s="72">
        <f t="shared" si="7"/>
        <v>0</v>
      </c>
    </row>
    <row r="112" spans="1:9" ht="12.75">
      <c r="A112" s="68">
        <f t="shared" si="8"/>
        <v>96</v>
      </c>
      <c r="B112" s="57" t="s">
        <v>112</v>
      </c>
      <c r="C112" s="83">
        <v>20</v>
      </c>
      <c r="D112" s="80">
        <v>22</v>
      </c>
      <c r="E112" s="69">
        <v>0</v>
      </c>
      <c r="F112" s="72">
        <f t="shared" si="5"/>
        <v>0</v>
      </c>
      <c r="G112" s="73">
        <f>'broj paketića'!C98*20/1000</f>
        <v>0</v>
      </c>
      <c r="H112" s="64">
        <f>(230-210)+((38%*D112-37%*D112)/20*1000)</f>
        <v>30.999999999999943</v>
      </c>
      <c r="I112" s="72">
        <f t="shared" si="7"/>
        <v>0</v>
      </c>
    </row>
    <row r="113" spans="1:9" ht="12.75">
      <c r="A113" s="68">
        <f t="shared" si="8"/>
        <v>97</v>
      </c>
      <c r="B113" s="56" t="s">
        <v>113</v>
      </c>
      <c r="C113" s="82">
        <v>20</v>
      </c>
      <c r="D113" s="79">
        <v>18</v>
      </c>
      <c r="E113" s="69">
        <v>0</v>
      </c>
      <c r="F113" s="72">
        <f t="shared" si="5"/>
        <v>0</v>
      </c>
      <c r="G113" s="73">
        <f>'broj paketića'!C99*20/1000</f>
        <v>0</v>
      </c>
      <c r="H113" s="72">
        <f aca="true" t="shared" si="9" ref="H113:H118">(230-210)+((38%*22-37%*21)/20*1000)</f>
        <v>49.49999999999999</v>
      </c>
      <c r="I113" s="72">
        <f t="shared" si="7"/>
        <v>0</v>
      </c>
    </row>
    <row r="114" spans="1:9" ht="12.75">
      <c r="A114" s="68">
        <f t="shared" si="8"/>
        <v>98</v>
      </c>
      <c r="B114" s="56" t="s">
        <v>114</v>
      </c>
      <c r="C114" s="82">
        <v>20</v>
      </c>
      <c r="D114" s="79">
        <v>18</v>
      </c>
      <c r="E114" s="69">
        <v>0</v>
      </c>
      <c r="F114" s="72">
        <f t="shared" si="5"/>
        <v>0</v>
      </c>
      <c r="G114" s="73">
        <f>'broj paketića'!C100*20/1000</f>
        <v>0</v>
      </c>
      <c r="H114" s="72">
        <f t="shared" si="9"/>
        <v>49.49999999999999</v>
      </c>
      <c r="I114" s="72">
        <f t="shared" si="7"/>
        <v>0</v>
      </c>
    </row>
    <row r="115" spans="1:9" ht="12.75">
      <c r="A115" s="68">
        <f t="shared" si="8"/>
        <v>99</v>
      </c>
      <c r="B115" s="89" t="s">
        <v>115</v>
      </c>
      <c r="C115" s="94">
        <v>20</v>
      </c>
      <c r="D115" s="95">
        <v>19</v>
      </c>
      <c r="E115" s="69">
        <v>0</v>
      </c>
      <c r="F115" s="72">
        <f t="shared" si="5"/>
        <v>0</v>
      </c>
      <c r="G115" s="73">
        <f>'broj paketića'!C101*20/1000</f>
        <v>0</v>
      </c>
      <c r="H115" s="72">
        <f t="shared" si="9"/>
        <v>49.49999999999999</v>
      </c>
      <c r="I115" s="72">
        <f t="shared" si="7"/>
        <v>0</v>
      </c>
    </row>
    <row r="116" spans="1:9" ht="12.75">
      <c r="A116" s="68">
        <f t="shared" si="8"/>
        <v>100</v>
      </c>
      <c r="B116" s="89" t="s">
        <v>116</v>
      </c>
      <c r="C116" s="94">
        <v>20</v>
      </c>
      <c r="D116" s="95">
        <v>19</v>
      </c>
      <c r="E116" s="69">
        <v>0</v>
      </c>
      <c r="F116" s="72">
        <f t="shared" si="5"/>
        <v>0</v>
      </c>
      <c r="G116" s="73">
        <f>'broj paketića'!C102*20/1000</f>
        <v>0</v>
      </c>
      <c r="H116" s="72">
        <f t="shared" si="9"/>
        <v>49.49999999999999</v>
      </c>
      <c r="I116" s="72">
        <f t="shared" si="7"/>
        <v>0</v>
      </c>
    </row>
    <row r="117" spans="1:9" ht="12.75">
      <c r="A117" s="68">
        <f t="shared" si="8"/>
        <v>101</v>
      </c>
      <c r="B117" s="89" t="s">
        <v>247</v>
      </c>
      <c r="C117" s="94">
        <v>20</v>
      </c>
      <c r="D117" s="95">
        <v>19</v>
      </c>
      <c r="E117" s="69">
        <v>0</v>
      </c>
      <c r="F117" s="72">
        <f t="shared" si="5"/>
        <v>0</v>
      </c>
      <c r="G117" s="73">
        <f>'broj paketića'!C103*20/1000</f>
        <v>0</v>
      </c>
      <c r="H117" s="72">
        <f t="shared" si="9"/>
        <v>49.49999999999999</v>
      </c>
      <c r="I117" s="72">
        <f t="shared" si="7"/>
        <v>0</v>
      </c>
    </row>
    <row r="118" spans="1:9" ht="12.75">
      <c r="A118" s="68">
        <f t="shared" si="8"/>
        <v>102</v>
      </c>
      <c r="B118" s="89" t="s">
        <v>248</v>
      </c>
      <c r="C118" s="94">
        <v>20</v>
      </c>
      <c r="D118" s="95">
        <v>19</v>
      </c>
      <c r="E118" s="69">
        <v>0</v>
      </c>
      <c r="F118" s="72">
        <f t="shared" si="5"/>
        <v>0</v>
      </c>
      <c r="G118" s="73">
        <f>'broj paketića'!C104*20/1000</f>
        <v>0</v>
      </c>
      <c r="H118" s="72">
        <f t="shared" si="9"/>
        <v>49.49999999999999</v>
      </c>
      <c r="I118" s="72">
        <f t="shared" si="7"/>
        <v>0</v>
      </c>
    </row>
    <row r="119" spans="1:9" ht="12.75">
      <c r="A119" s="68">
        <f t="shared" si="8"/>
        <v>103</v>
      </c>
      <c r="B119" s="59" t="s">
        <v>117</v>
      </c>
      <c r="C119" s="83">
        <v>20</v>
      </c>
      <c r="D119" s="80">
        <v>22</v>
      </c>
      <c r="E119" s="69">
        <v>0</v>
      </c>
      <c r="F119" s="72">
        <f aca="true" t="shared" si="10" ref="F119:F181">E119/20*1000</f>
        <v>0</v>
      </c>
      <c r="G119" s="73">
        <f>'broj paketića'!C105*20/1000</f>
        <v>0</v>
      </c>
      <c r="H119" s="64">
        <f>(230-210)+((38%*D119-37%*D119)/20*1000)</f>
        <v>30.999999999999943</v>
      </c>
      <c r="I119" s="72">
        <f t="shared" si="7"/>
        <v>0</v>
      </c>
    </row>
    <row r="120" spans="1:9" ht="12.75">
      <c r="A120" s="68">
        <f t="shared" si="8"/>
        <v>104</v>
      </c>
      <c r="B120" s="59" t="s">
        <v>118</v>
      </c>
      <c r="C120" s="83">
        <v>20</v>
      </c>
      <c r="D120" s="80">
        <v>22</v>
      </c>
      <c r="E120" s="69">
        <v>0</v>
      </c>
      <c r="F120" s="72">
        <f t="shared" si="10"/>
        <v>0</v>
      </c>
      <c r="G120" s="73">
        <f>'broj paketića'!C106*20/1000</f>
        <v>0</v>
      </c>
      <c r="H120" s="64">
        <f>(230-210)+((38%*D120-37%*D120)/20*1000)</f>
        <v>30.999999999999943</v>
      </c>
      <c r="I120" s="72">
        <f t="shared" si="7"/>
        <v>0</v>
      </c>
    </row>
    <row r="121" spans="1:9" ht="12.75">
      <c r="A121" s="68">
        <f t="shared" si="8"/>
        <v>105</v>
      </c>
      <c r="B121" s="57" t="s">
        <v>119</v>
      </c>
      <c r="C121" s="83">
        <v>20</v>
      </c>
      <c r="D121" s="80">
        <v>20</v>
      </c>
      <c r="E121" s="69">
        <v>0</v>
      </c>
      <c r="F121" s="72">
        <f t="shared" si="10"/>
        <v>0</v>
      </c>
      <c r="G121" s="73">
        <f>'broj paketića'!C107*20/1000</f>
        <v>0</v>
      </c>
      <c r="H121" s="72">
        <f aca="true" t="shared" si="11" ref="H121:H131">(230-210)+((38%*22-37%*21)/20*1000)</f>
        <v>49.49999999999999</v>
      </c>
      <c r="I121" s="72">
        <f t="shared" si="7"/>
        <v>0</v>
      </c>
    </row>
    <row r="122" spans="1:9" ht="12.75">
      <c r="A122" s="68">
        <f t="shared" si="8"/>
        <v>106</v>
      </c>
      <c r="B122" s="57" t="s">
        <v>120</v>
      </c>
      <c r="C122" s="83">
        <v>20</v>
      </c>
      <c r="D122" s="80">
        <v>20</v>
      </c>
      <c r="E122" s="69">
        <v>0</v>
      </c>
      <c r="F122" s="72">
        <f t="shared" si="10"/>
        <v>0</v>
      </c>
      <c r="G122" s="73">
        <f>'broj paketića'!C108*20/1000</f>
        <v>0</v>
      </c>
      <c r="H122" s="72">
        <f t="shared" si="11"/>
        <v>49.49999999999999</v>
      </c>
      <c r="I122" s="72">
        <f t="shared" si="7"/>
        <v>0</v>
      </c>
    </row>
    <row r="123" spans="1:9" ht="12.75">
      <c r="A123" s="68">
        <f t="shared" si="8"/>
        <v>107</v>
      </c>
      <c r="B123" s="57" t="s">
        <v>121</v>
      </c>
      <c r="C123" s="83">
        <v>20</v>
      </c>
      <c r="D123" s="80">
        <v>20</v>
      </c>
      <c r="E123" s="69">
        <v>0</v>
      </c>
      <c r="F123" s="72">
        <f t="shared" si="10"/>
        <v>0</v>
      </c>
      <c r="G123" s="73">
        <f>'broj paketića'!C109*20/1000</f>
        <v>0</v>
      </c>
      <c r="H123" s="72">
        <f t="shared" si="11"/>
        <v>49.49999999999999</v>
      </c>
      <c r="I123" s="72">
        <f t="shared" si="7"/>
        <v>0</v>
      </c>
    </row>
    <row r="124" spans="1:9" ht="12.75">
      <c r="A124" s="68">
        <f t="shared" si="8"/>
        <v>108</v>
      </c>
      <c r="B124" s="57" t="s">
        <v>122</v>
      </c>
      <c r="C124" s="83">
        <v>20</v>
      </c>
      <c r="D124" s="80">
        <v>20</v>
      </c>
      <c r="E124" s="69">
        <v>0</v>
      </c>
      <c r="F124" s="72">
        <f t="shared" si="10"/>
        <v>0</v>
      </c>
      <c r="G124" s="73">
        <f>'broj paketića'!C110*20/1000</f>
        <v>0</v>
      </c>
      <c r="H124" s="72">
        <f t="shared" si="11"/>
        <v>49.49999999999999</v>
      </c>
      <c r="I124" s="72">
        <f t="shared" si="7"/>
        <v>0</v>
      </c>
    </row>
    <row r="125" spans="1:9" ht="12.75">
      <c r="A125" s="68">
        <f t="shared" si="8"/>
        <v>109</v>
      </c>
      <c r="B125" s="57" t="s">
        <v>123</v>
      </c>
      <c r="C125" s="83">
        <v>20</v>
      </c>
      <c r="D125" s="80">
        <v>20</v>
      </c>
      <c r="E125" s="69">
        <v>0</v>
      </c>
      <c r="F125" s="72">
        <f t="shared" si="10"/>
        <v>0</v>
      </c>
      <c r="G125" s="73">
        <f>'broj paketića'!C111*20/1000</f>
        <v>0</v>
      </c>
      <c r="H125" s="72">
        <f t="shared" si="11"/>
        <v>49.49999999999999</v>
      </c>
      <c r="I125" s="72">
        <f t="shared" si="7"/>
        <v>0</v>
      </c>
    </row>
    <row r="126" spans="1:9" ht="23.25" customHeight="1">
      <c r="A126" s="68">
        <f t="shared" si="8"/>
        <v>110</v>
      </c>
      <c r="B126" s="56" t="s">
        <v>124</v>
      </c>
      <c r="C126" s="82">
        <v>20</v>
      </c>
      <c r="D126" s="79">
        <v>19</v>
      </c>
      <c r="E126" s="69">
        <v>0</v>
      </c>
      <c r="F126" s="72">
        <f t="shared" si="10"/>
        <v>0</v>
      </c>
      <c r="G126" s="73">
        <f>'broj paketića'!C112*20/1000</f>
        <v>0</v>
      </c>
      <c r="H126" s="72">
        <f t="shared" si="11"/>
        <v>49.49999999999999</v>
      </c>
      <c r="I126" s="72">
        <f t="shared" si="7"/>
        <v>0</v>
      </c>
    </row>
    <row r="127" spans="1:9" ht="12.75">
      <c r="A127" s="68">
        <f t="shared" si="8"/>
        <v>111</v>
      </c>
      <c r="B127" s="56" t="s">
        <v>125</v>
      </c>
      <c r="C127" s="82">
        <v>20</v>
      </c>
      <c r="D127" s="79">
        <v>19</v>
      </c>
      <c r="E127" s="69">
        <v>0</v>
      </c>
      <c r="F127" s="72">
        <f t="shared" si="10"/>
        <v>0</v>
      </c>
      <c r="G127" s="73">
        <f>'broj paketića'!C113*20/1000</f>
        <v>0</v>
      </c>
      <c r="H127" s="72">
        <f t="shared" si="11"/>
        <v>49.49999999999999</v>
      </c>
      <c r="I127" s="72">
        <f t="shared" si="7"/>
        <v>0</v>
      </c>
    </row>
    <row r="128" spans="1:9" ht="12.75">
      <c r="A128" s="68">
        <f t="shared" si="8"/>
        <v>112</v>
      </c>
      <c r="B128" s="89" t="s">
        <v>249</v>
      </c>
      <c r="C128" s="94">
        <v>20</v>
      </c>
      <c r="D128" s="95">
        <v>19</v>
      </c>
      <c r="E128" s="69">
        <v>0</v>
      </c>
      <c r="F128" s="72">
        <f t="shared" si="10"/>
        <v>0</v>
      </c>
      <c r="G128" s="73">
        <f>'broj paketića'!C114*20/1000</f>
        <v>0</v>
      </c>
      <c r="H128" s="72">
        <f t="shared" si="11"/>
        <v>49.49999999999999</v>
      </c>
      <c r="I128" s="72">
        <f t="shared" si="7"/>
        <v>0</v>
      </c>
    </row>
    <row r="129" spans="1:9" ht="12.75">
      <c r="A129" s="68">
        <f t="shared" si="8"/>
        <v>113</v>
      </c>
      <c r="B129" s="89" t="s">
        <v>250</v>
      </c>
      <c r="C129" s="94">
        <v>20</v>
      </c>
      <c r="D129" s="95">
        <v>19</v>
      </c>
      <c r="E129" s="69">
        <v>0</v>
      </c>
      <c r="F129" s="72">
        <f t="shared" si="10"/>
        <v>0</v>
      </c>
      <c r="G129" s="73">
        <f>'broj paketića'!C115*20/1000</f>
        <v>0</v>
      </c>
      <c r="H129" s="72">
        <f t="shared" si="11"/>
        <v>49.49999999999999</v>
      </c>
      <c r="I129" s="72">
        <f t="shared" si="7"/>
        <v>0</v>
      </c>
    </row>
    <row r="130" spans="1:9" ht="12.75">
      <c r="A130" s="68">
        <f t="shared" si="8"/>
        <v>114</v>
      </c>
      <c r="B130" s="56" t="s">
        <v>126</v>
      </c>
      <c r="C130" s="82">
        <v>20</v>
      </c>
      <c r="D130" s="79">
        <v>16</v>
      </c>
      <c r="E130" s="69">
        <v>0</v>
      </c>
      <c r="F130" s="72">
        <f t="shared" si="10"/>
        <v>0</v>
      </c>
      <c r="G130" s="73">
        <f>'broj paketića'!C116*20/1000</f>
        <v>0</v>
      </c>
      <c r="H130" s="72">
        <f t="shared" si="11"/>
        <v>49.49999999999999</v>
      </c>
      <c r="I130" s="72">
        <f t="shared" si="7"/>
        <v>0</v>
      </c>
    </row>
    <row r="131" spans="1:9" ht="12.75">
      <c r="A131" s="68">
        <f t="shared" si="8"/>
        <v>115</v>
      </c>
      <c r="B131" s="56" t="s">
        <v>127</v>
      </c>
      <c r="C131" s="82">
        <v>20</v>
      </c>
      <c r="D131" s="79">
        <v>16</v>
      </c>
      <c r="E131" s="69">
        <v>0</v>
      </c>
      <c r="F131" s="72">
        <f t="shared" si="10"/>
        <v>0</v>
      </c>
      <c r="G131" s="73">
        <f>'broj paketića'!C117*20/1000</f>
        <v>0</v>
      </c>
      <c r="H131" s="72">
        <f t="shared" si="11"/>
        <v>49.49999999999999</v>
      </c>
      <c r="I131" s="72">
        <f t="shared" si="7"/>
        <v>0</v>
      </c>
    </row>
    <row r="132" spans="1:9" ht="12.75">
      <c r="A132" s="68">
        <f t="shared" si="8"/>
        <v>116</v>
      </c>
      <c r="B132" s="56" t="s">
        <v>128</v>
      </c>
      <c r="C132" s="82">
        <v>20</v>
      </c>
      <c r="D132" s="79">
        <v>26</v>
      </c>
      <c r="E132" s="69">
        <v>0</v>
      </c>
      <c r="F132" s="72">
        <f t="shared" si="10"/>
        <v>0</v>
      </c>
      <c r="G132" s="73">
        <f>'broj paketića'!C118*20/1000</f>
        <v>0</v>
      </c>
      <c r="H132" s="75">
        <f aca="true" t="shared" si="12" ref="H132:H140">(230-210)+((38%*D132-37%*D132)/20*1000)</f>
        <v>33.00000000000008</v>
      </c>
      <c r="I132" s="72">
        <f t="shared" si="7"/>
        <v>0</v>
      </c>
    </row>
    <row r="133" spans="1:9" ht="12.75">
      <c r="A133" s="68">
        <f t="shared" si="8"/>
        <v>117</v>
      </c>
      <c r="B133" s="56" t="s">
        <v>129</v>
      </c>
      <c r="C133" s="82">
        <v>20</v>
      </c>
      <c r="D133" s="79">
        <v>26</v>
      </c>
      <c r="E133" s="69">
        <v>0</v>
      </c>
      <c r="F133" s="72">
        <f t="shared" si="10"/>
        <v>0</v>
      </c>
      <c r="G133" s="73">
        <f>'broj paketića'!C119*20/1000</f>
        <v>0</v>
      </c>
      <c r="H133" s="75">
        <f t="shared" si="12"/>
        <v>33.00000000000008</v>
      </c>
      <c r="I133" s="72">
        <f t="shared" si="7"/>
        <v>0</v>
      </c>
    </row>
    <row r="134" spans="1:9" ht="12.75">
      <c r="A134" s="68">
        <f t="shared" si="8"/>
        <v>118</v>
      </c>
      <c r="B134" s="56" t="s">
        <v>130</v>
      </c>
      <c r="C134" s="82">
        <v>20</v>
      </c>
      <c r="D134" s="79">
        <v>26</v>
      </c>
      <c r="E134" s="69">
        <v>0</v>
      </c>
      <c r="F134" s="72">
        <f t="shared" si="10"/>
        <v>0</v>
      </c>
      <c r="G134" s="73">
        <f>'broj paketića'!C120*20/1000</f>
        <v>0</v>
      </c>
      <c r="H134" s="75">
        <f t="shared" si="12"/>
        <v>33.00000000000008</v>
      </c>
      <c r="I134" s="72">
        <f t="shared" si="7"/>
        <v>0</v>
      </c>
    </row>
    <row r="135" spans="1:9" ht="12.75">
      <c r="A135" s="68">
        <f t="shared" si="8"/>
        <v>119</v>
      </c>
      <c r="B135" s="56" t="s">
        <v>131</v>
      </c>
      <c r="C135" s="82">
        <v>20</v>
      </c>
      <c r="D135" s="79">
        <v>28</v>
      </c>
      <c r="E135" s="69">
        <v>0</v>
      </c>
      <c r="F135" s="72">
        <f t="shared" si="10"/>
        <v>0</v>
      </c>
      <c r="G135" s="73">
        <f>'broj paketića'!C121*20/1000</f>
        <v>0</v>
      </c>
      <c r="H135" s="72">
        <f t="shared" si="12"/>
        <v>34.00000000000006</v>
      </c>
      <c r="I135" s="72">
        <f t="shared" si="7"/>
        <v>0</v>
      </c>
    </row>
    <row r="136" spans="1:9" ht="37.5" customHeight="1">
      <c r="A136" s="68">
        <f t="shared" si="8"/>
        <v>120</v>
      </c>
      <c r="B136" s="101" t="s">
        <v>266</v>
      </c>
      <c r="C136" s="82">
        <v>20</v>
      </c>
      <c r="D136" s="79">
        <v>22</v>
      </c>
      <c r="E136" s="69">
        <v>0</v>
      </c>
      <c r="F136" s="72">
        <f t="shared" si="10"/>
        <v>0</v>
      </c>
      <c r="G136" s="73">
        <f>'broj paketića'!C122*20/1000</f>
        <v>0</v>
      </c>
      <c r="H136" s="64">
        <f t="shared" si="12"/>
        <v>30.999999999999943</v>
      </c>
      <c r="I136" s="72">
        <f t="shared" si="7"/>
        <v>0</v>
      </c>
    </row>
    <row r="137" spans="1:9" ht="12.75">
      <c r="A137" s="68">
        <f t="shared" si="8"/>
        <v>121</v>
      </c>
      <c r="B137" s="56" t="s">
        <v>133</v>
      </c>
      <c r="C137" s="82">
        <v>20</v>
      </c>
      <c r="D137" s="79">
        <v>22</v>
      </c>
      <c r="E137" s="69">
        <v>0</v>
      </c>
      <c r="F137" s="72">
        <f t="shared" si="10"/>
        <v>0</v>
      </c>
      <c r="G137" s="73">
        <f>'broj paketića'!C123*20/1000</f>
        <v>0</v>
      </c>
      <c r="H137" s="64">
        <f t="shared" si="12"/>
        <v>30.999999999999943</v>
      </c>
      <c r="I137" s="72">
        <f t="shared" si="7"/>
        <v>0</v>
      </c>
    </row>
    <row r="138" spans="1:9" ht="12.75">
      <c r="A138" s="68">
        <f t="shared" si="8"/>
        <v>122</v>
      </c>
      <c r="B138" s="56" t="s">
        <v>134</v>
      </c>
      <c r="C138" s="82">
        <v>20</v>
      </c>
      <c r="D138" s="79">
        <v>23</v>
      </c>
      <c r="E138" s="69">
        <v>0</v>
      </c>
      <c r="F138" s="72">
        <f t="shared" si="10"/>
        <v>0</v>
      </c>
      <c r="G138" s="73">
        <f>'broj paketića'!C124*20/1000</f>
        <v>0</v>
      </c>
      <c r="H138" s="70">
        <f t="shared" si="12"/>
        <v>31.50000000000002</v>
      </c>
      <c r="I138" s="72">
        <f t="shared" si="7"/>
        <v>0</v>
      </c>
    </row>
    <row r="139" spans="1:9" ht="12.75">
      <c r="A139" s="68">
        <f t="shared" si="8"/>
        <v>123</v>
      </c>
      <c r="B139" s="56" t="s">
        <v>135</v>
      </c>
      <c r="C139" s="82">
        <v>20</v>
      </c>
      <c r="D139" s="79">
        <v>23</v>
      </c>
      <c r="E139" s="69">
        <v>0</v>
      </c>
      <c r="F139" s="72">
        <f t="shared" si="10"/>
        <v>0</v>
      </c>
      <c r="G139" s="73">
        <f>'broj paketića'!C125*20/1000</f>
        <v>0</v>
      </c>
      <c r="H139" s="70">
        <f t="shared" si="12"/>
        <v>31.50000000000002</v>
      </c>
      <c r="I139" s="72">
        <f t="shared" si="7"/>
        <v>0</v>
      </c>
    </row>
    <row r="140" spans="1:9" ht="12.75">
      <c r="A140" s="68">
        <f t="shared" si="8"/>
        <v>124</v>
      </c>
      <c r="B140" s="57" t="s">
        <v>136</v>
      </c>
      <c r="C140" s="83">
        <v>20</v>
      </c>
      <c r="D140" s="80">
        <v>23</v>
      </c>
      <c r="E140" s="69">
        <v>0</v>
      </c>
      <c r="F140" s="72">
        <f t="shared" si="10"/>
        <v>0</v>
      </c>
      <c r="G140" s="73">
        <f>'broj paketića'!C126*20/1000</f>
        <v>0</v>
      </c>
      <c r="H140" s="70">
        <f t="shared" si="12"/>
        <v>31.50000000000002</v>
      </c>
      <c r="I140" s="72">
        <f t="shared" si="7"/>
        <v>0</v>
      </c>
    </row>
    <row r="141" spans="1:9" ht="12.75">
      <c r="A141" s="68">
        <f t="shared" si="8"/>
        <v>125</v>
      </c>
      <c r="B141" s="89" t="s">
        <v>137</v>
      </c>
      <c r="C141" s="94">
        <v>20</v>
      </c>
      <c r="D141" s="95">
        <v>16</v>
      </c>
      <c r="E141" s="69">
        <v>0</v>
      </c>
      <c r="F141" s="72">
        <f t="shared" si="10"/>
        <v>0</v>
      </c>
      <c r="G141" s="73">
        <f>'broj paketića'!C127*20/1000</f>
        <v>0</v>
      </c>
      <c r="H141" s="72">
        <f>(230-210)+((38%*22-37%*21)/20*1000)</f>
        <v>49.49999999999999</v>
      </c>
      <c r="I141" s="72">
        <f t="shared" si="7"/>
        <v>0</v>
      </c>
    </row>
    <row r="142" spans="1:9" ht="12.75">
      <c r="A142" s="68">
        <f t="shared" si="8"/>
        <v>126</v>
      </c>
      <c r="B142" s="89" t="s">
        <v>138</v>
      </c>
      <c r="C142" s="94">
        <v>20</v>
      </c>
      <c r="D142" s="95">
        <v>16</v>
      </c>
      <c r="E142" s="69">
        <v>0</v>
      </c>
      <c r="F142" s="72">
        <f t="shared" si="10"/>
        <v>0</v>
      </c>
      <c r="G142" s="73">
        <f>'broj paketića'!C128*20/1000</f>
        <v>0</v>
      </c>
      <c r="H142" s="72">
        <f>(230-210)+((38%*22-37%*21)/20*1000)</f>
        <v>49.49999999999999</v>
      </c>
      <c r="I142" s="72">
        <f t="shared" si="7"/>
        <v>0</v>
      </c>
    </row>
    <row r="143" spans="1:9" ht="12.75">
      <c r="A143" s="68">
        <f t="shared" si="8"/>
        <v>127</v>
      </c>
      <c r="B143" s="57" t="s">
        <v>139</v>
      </c>
      <c r="C143" s="83">
        <v>20</v>
      </c>
      <c r="D143" s="80">
        <v>27</v>
      </c>
      <c r="E143" s="69">
        <v>0</v>
      </c>
      <c r="F143" s="72">
        <f t="shared" si="10"/>
        <v>0</v>
      </c>
      <c r="G143" s="73">
        <f>'broj paketića'!C129*20/1000</f>
        <v>0</v>
      </c>
      <c r="H143" s="70">
        <f>(230-210)+((38%*D143-37%*D143)/20*1000)</f>
        <v>33.49999999999998</v>
      </c>
      <c r="I143" s="72">
        <f t="shared" si="7"/>
        <v>0</v>
      </c>
    </row>
    <row r="144" spans="1:9" ht="12.75">
      <c r="A144" s="68">
        <f t="shared" si="8"/>
        <v>128</v>
      </c>
      <c r="B144" s="57" t="s">
        <v>140</v>
      </c>
      <c r="C144" s="83">
        <v>20</v>
      </c>
      <c r="D144" s="80">
        <v>27</v>
      </c>
      <c r="E144" s="69">
        <v>0</v>
      </c>
      <c r="F144" s="72">
        <f t="shared" si="10"/>
        <v>0</v>
      </c>
      <c r="G144" s="73">
        <f>'broj paketića'!C130*20/1000</f>
        <v>0</v>
      </c>
      <c r="H144" s="70">
        <f>(230-210)+((38%*D144-37%*D144)/20*1000)</f>
        <v>33.49999999999998</v>
      </c>
      <c r="I144" s="72">
        <f t="shared" si="7"/>
        <v>0</v>
      </c>
    </row>
    <row r="145" spans="1:9" ht="12.75">
      <c r="A145" s="68">
        <f t="shared" si="8"/>
        <v>129</v>
      </c>
      <c r="B145" s="57" t="s">
        <v>141</v>
      </c>
      <c r="C145" s="83">
        <v>20</v>
      </c>
      <c r="D145" s="80">
        <v>21</v>
      </c>
      <c r="E145" s="69">
        <v>0</v>
      </c>
      <c r="F145" s="72">
        <f t="shared" si="10"/>
        <v>0</v>
      </c>
      <c r="G145" s="73">
        <f>'broj paketića'!C131*20/1000</f>
        <v>0</v>
      </c>
      <c r="H145" s="72">
        <f>(230-210)+((38%*22-37%*21)/20*1000)</f>
        <v>49.49999999999999</v>
      </c>
      <c r="I145" s="72">
        <f t="shared" si="7"/>
        <v>0</v>
      </c>
    </row>
    <row r="146" spans="1:9" ht="12.75">
      <c r="A146" s="68">
        <f t="shared" si="8"/>
        <v>130</v>
      </c>
      <c r="B146" s="57" t="s">
        <v>142</v>
      </c>
      <c r="C146" s="83">
        <v>20</v>
      </c>
      <c r="D146" s="80">
        <v>20</v>
      </c>
      <c r="E146" s="69">
        <v>0</v>
      </c>
      <c r="F146" s="72">
        <f t="shared" si="10"/>
        <v>0</v>
      </c>
      <c r="G146" s="73">
        <f>'broj paketića'!C132*20/1000</f>
        <v>0</v>
      </c>
      <c r="H146" s="72">
        <f aca="true" t="shared" si="13" ref="H146:H152">(230-210)+((38%*22-37%*21)/20*1000)</f>
        <v>49.49999999999999</v>
      </c>
      <c r="I146" s="72">
        <f t="shared" si="7"/>
        <v>0</v>
      </c>
    </row>
    <row r="147" spans="1:9" ht="12.75">
      <c r="A147" s="68">
        <f t="shared" si="8"/>
        <v>131</v>
      </c>
      <c r="B147" s="57" t="s">
        <v>143</v>
      </c>
      <c r="C147" s="83">
        <v>20</v>
      </c>
      <c r="D147" s="80">
        <v>20</v>
      </c>
      <c r="E147" s="69">
        <v>0</v>
      </c>
      <c r="F147" s="72">
        <f t="shared" si="10"/>
        <v>0</v>
      </c>
      <c r="G147" s="73">
        <f>'broj paketića'!C133*20/1000</f>
        <v>0</v>
      </c>
      <c r="H147" s="72">
        <f t="shared" si="13"/>
        <v>49.49999999999999</v>
      </c>
      <c r="I147" s="72">
        <f aca="true" t="shared" si="14" ref="I147:I210">G147*H147</f>
        <v>0</v>
      </c>
    </row>
    <row r="148" spans="1:9" ht="12.75">
      <c r="A148" s="68">
        <f t="shared" si="8"/>
        <v>132</v>
      </c>
      <c r="B148" s="57" t="s">
        <v>144</v>
      </c>
      <c r="C148" s="83">
        <v>20</v>
      </c>
      <c r="D148" s="80">
        <v>20</v>
      </c>
      <c r="E148" s="69">
        <v>0</v>
      </c>
      <c r="F148" s="72">
        <f t="shared" si="10"/>
        <v>0</v>
      </c>
      <c r="G148" s="73">
        <f>'broj paketića'!C134*20/1000</f>
        <v>0</v>
      </c>
      <c r="H148" s="72">
        <f t="shared" si="13"/>
        <v>49.49999999999999</v>
      </c>
      <c r="I148" s="72">
        <f t="shared" si="14"/>
        <v>0</v>
      </c>
    </row>
    <row r="149" spans="1:9" ht="12.75">
      <c r="A149" s="68">
        <f aca="true" t="shared" si="15" ref="A149:A212">A148+1</f>
        <v>133</v>
      </c>
      <c r="B149" s="57" t="s">
        <v>145</v>
      </c>
      <c r="C149" s="83">
        <v>20</v>
      </c>
      <c r="D149" s="80">
        <v>20</v>
      </c>
      <c r="E149" s="69">
        <v>0</v>
      </c>
      <c r="F149" s="72">
        <f t="shared" si="10"/>
        <v>0</v>
      </c>
      <c r="G149" s="73">
        <f>'broj paketića'!C135*20/1000</f>
        <v>0</v>
      </c>
      <c r="H149" s="72">
        <f t="shared" si="13"/>
        <v>49.49999999999999</v>
      </c>
      <c r="I149" s="72">
        <f t="shared" si="14"/>
        <v>0</v>
      </c>
    </row>
    <row r="150" spans="1:9" ht="12.75">
      <c r="A150" s="68">
        <f t="shared" si="15"/>
        <v>134</v>
      </c>
      <c r="B150" s="57" t="s">
        <v>146</v>
      </c>
      <c r="C150" s="83">
        <v>20</v>
      </c>
      <c r="D150" s="80">
        <v>20</v>
      </c>
      <c r="E150" s="69">
        <v>0</v>
      </c>
      <c r="F150" s="72">
        <f t="shared" si="10"/>
        <v>0</v>
      </c>
      <c r="G150" s="73">
        <f>'broj paketića'!C136*20/1000</f>
        <v>0</v>
      </c>
      <c r="H150" s="72">
        <f t="shared" si="13"/>
        <v>49.49999999999999</v>
      </c>
      <c r="I150" s="72">
        <f t="shared" si="14"/>
        <v>0</v>
      </c>
    </row>
    <row r="151" spans="1:9" ht="12.75">
      <c r="A151" s="68">
        <f t="shared" si="15"/>
        <v>135</v>
      </c>
      <c r="B151" s="57" t="s">
        <v>147</v>
      </c>
      <c r="C151" s="83">
        <v>20</v>
      </c>
      <c r="D151" s="80">
        <v>20</v>
      </c>
      <c r="E151" s="69">
        <v>0</v>
      </c>
      <c r="F151" s="72">
        <f t="shared" si="10"/>
        <v>0</v>
      </c>
      <c r="G151" s="73">
        <f>'broj paketića'!C137*20/1000</f>
        <v>0</v>
      </c>
      <c r="H151" s="72">
        <f t="shared" si="13"/>
        <v>49.49999999999999</v>
      </c>
      <c r="I151" s="72">
        <f t="shared" si="14"/>
        <v>0</v>
      </c>
    </row>
    <row r="152" spans="1:9" ht="12.75">
      <c r="A152" s="68">
        <f t="shared" si="15"/>
        <v>136</v>
      </c>
      <c r="B152" s="57" t="s">
        <v>148</v>
      </c>
      <c r="C152" s="83">
        <v>20</v>
      </c>
      <c r="D152" s="80">
        <v>20</v>
      </c>
      <c r="E152" s="69">
        <v>0</v>
      </c>
      <c r="F152" s="72">
        <f t="shared" si="10"/>
        <v>0</v>
      </c>
      <c r="G152" s="73">
        <f>'broj paketića'!C138*20/1000</f>
        <v>0</v>
      </c>
      <c r="H152" s="72">
        <f t="shared" si="13"/>
        <v>49.49999999999999</v>
      </c>
      <c r="I152" s="72">
        <f t="shared" si="14"/>
        <v>0</v>
      </c>
    </row>
    <row r="153" spans="1:9" ht="12.75">
      <c r="A153" s="68">
        <f t="shared" si="15"/>
        <v>137</v>
      </c>
      <c r="B153" s="57" t="s">
        <v>149</v>
      </c>
      <c r="C153" s="83">
        <v>20</v>
      </c>
      <c r="D153" s="80">
        <v>16</v>
      </c>
      <c r="E153" s="69">
        <v>0</v>
      </c>
      <c r="F153" s="72">
        <f t="shared" si="10"/>
        <v>0</v>
      </c>
      <c r="G153" s="73">
        <f>'broj paketića'!C139*20/1000</f>
        <v>0</v>
      </c>
      <c r="H153" s="72">
        <f>(230-210)+((38%*22-37%*21)/20*1000)</f>
        <v>49.49999999999999</v>
      </c>
      <c r="I153" s="72">
        <f t="shared" si="14"/>
        <v>0</v>
      </c>
    </row>
    <row r="154" spans="1:9" ht="12.75">
      <c r="A154" s="68">
        <f t="shared" si="15"/>
        <v>138</v>
      </c>
      <c r="B154" s="56" t="s">
        <v>150</v>
      </c>
      <c r="C154" s="82">
        <v>20</v>
      </c>
      <c r="D154" s="79">
        <v>16</v>
      </c>
      <c r="E154" s="69">
        <v>0</v>
      </c>
      <c r="F154" s="72">
        <f t="shared" si="10"/>
        <v>0</v>
      </c>
      <c r="G154" s="73">
        <f>'broj paketića'!C140*20/1000</f>
        <v>0</v>
      </c>
      <c r="H154" s="72">
        <f>(230-210)+((38%*22-37%*21)/20*1000)</f>
        <v>49.49999999999999</v>
      </c>
      <c r="I154" s="72">
        <f t="shared" si="14"/>
        <v>0</v>
      </c>
    </row>
    <row r="155" spans="1:9" ht="12.75">
      <c r="A155" s="62">
        <f t="shared" si="15"/>
        <v>139</v>
      </c>
      <c r="B155" s="56" t="s">
        <v>151</v>
      </c>
      <c r="C155" s="82">
        <v>20</v>
      </c>
      <c r="D155" s="79">
        <v>16</v>
      </c>
      <c r="E155" s="69">
        <v>0</v>
      </c>
      <c r="F155" s="72">
        <f t="shared" si="10"/>
        <v>0</v>
      </c>
      <c r="G155" s="54">
        <f>'broj paketića'!C141*20/1000</f>
        <v>0</v>
      </c>
      <c r="H155" s="72">
        <f>(230-210)+((38%*22-37%*21)/20*1000)</f>
        <v>49.49999999999999</v>
      </c>
      <c r="I155" s="53">
        <f t="shared" si="14"/>
        <v>0</v>
      </c>
    </row>
    <row r="156" spans="1:9" ht="22.5">
      <c r="A156" s="62">
        <f t="shared" si="15"/>
        <v>140</v>
      </c>
      <c r="B156" s="90" t="s">
        <v>251</v>
      </c>
      <c r="C156" s="94">
        <v>20</v>
      </c>
      <c r="D156" s="95">
        <v>26</v>
      </c>
      <c r="E156" s="69">
        <v>0</v>
      </c>
      <c r="F156" s="72">
        <f t="shared" si="10"/>
        <v>0</v>
      </c>
      <c r="G156" s="54">
        <f>'broj paketića'!C142*20/1000</f>
        <v>0</v>
      </c>
      <c r="H156" s="75">
        <f>(230-210)+((38%*D156-37%*D156)/20*1000)</f>
        <v>33.00000000000008</v>
      </c>
      <c r="I156" s="53">
        <f t="shared" si="14"/>
        <v>0</v>
      </c>
    </row>
    <row r="157" spans="1:9" ht="22.5">
      <c r="A157" s="62">
        <f t="shared" si="15"/>
        <v>141</v>
      </c>
      <c r="B157" s="90" t="s">
        <v>252</v>
      </c>
      <c r="C157" s="94">
        <v>20</v>
      </c>
      <c r="D157" s="95">
        <v>26</v>
      </c>
      <c r="E157" s="69">
        <v>0</v>
      </c>
      <c r="F157" s="72">
        <f t="shared" si="10"/>
        <v>0</v>
      </c>
      <c r="G157" s="54">
        <f>'broj paketića'!C143*20/1000</f>
        <v>0</v>
      </c>
      <c r="H157" s="75">
        <f>(230-210)+((38%*D157-37%*D157)/20*1000)</f>
        <v>33.00000000000008</v>
      </c>
      <c r="I157" s="53">
        <f t="shared" si="14"/>
        <v>0</v>
      </c>
    </row>
    <row r="158" spans="1:9" ht="12.75">
      <c r="A158" s="62">
        <f t="shared" si="15"/>
        <v>142</v>
      </c>
      <c r="B158" s="90" t="s">
        <v>253</v>
      </c>
      <c r="C158" s="94">
        <v>20</v>
      </c>
      <c r="D158" s="95">
        <v>26</v>
      </c>
      <c r="E158" s="69">
        <v>0</v>
      </c>
      <c r="F158" s="72">
        <f t="shared" si="10"/>
        <v>0</v>
      </c>
      <c r="G158" s="54">
        <f>'broj paketića'!C144*20/1000</f>
        <v>0</v>
      </c>
      <c r="H158" s="75">
        <f>(230-210)+((38%*D158-37%*D158)/20*1000)</f>
        <v>33.00000000000008</v>
      </c>
      <c r="I158" s="53">
        <f t="shared" si="14"/>
        <v>0</v>
      </c>
    </row>
    <row r="159" spans="1:9" ht="12.75">
      <c r="A159" s="62">
        <f t="shared" si="15"/>
        <v>143</v>
      </c>
      <c r="B159" s="56" t="s">
        <v>152</v>
      </c>
      <c r="C159" s="82">
        <v>20</v>
      </c>
      <c r="D159" s="79">
        <v>17</v>
      </c>
      <c r="E159" s="69">
        <v>0</v>
      </c>
      <c r="F159" s="72">
        <f t="shared" si="10"/>
        <v>0</v>
      </c>
      <c r="G159" s="54">
        <f>'broj paketića'!C145*20/1000</f>
        <v>0</v>
      </c>
      <c r="H159" s="72">
        <f aca="true" t="shared" si="16" ref="H159:H164">(230-210)+((38%*22-37%*21)/20*1000)</f>
        <v>49.49999999999999</v>
      </c>
      <c r="I159" s="53">
        <f t="shared" si="14"/>
        <v>0</v>
      </c>
    </row>
    <row r="160" spans="1:9" ht="12.75">
      <c r="A160" s="62">
        <f t="shared" si="15"/>
        <v>144</v>
      </c>
      <c r="B160" s="56" t="s">
        <v>153</v>
      </c>
      <c r="C160" s="82">
        <v>20</v>
      </c>
      <c r="D160" s="79">
        <v>17</v>
      </c>
      <c r="E160" s="69">
        <v>0</v>
      </c>
      <c r="F160" s="72">
        <f t="shared" si="10"/>
        <v>0</v>
      </c>
      <c r="G160" s="54">
        <f>'broj paketića'!C146*20/1000</f>
        <v>0</v>
      </c>
      <c r="H160" s="72">
        <f t="shared" si="16"/>
        <v>49.49999999999999</v>
      </c>
      <c r="I160" s="53">
        <f t="shared" si="14"/>
        <v>0</v>
      </c>
    </row>
    <row r="161" spans="1:9" ht="12.75">
      <c r="A161" s="62">
        <f t="shared" si="15"/>
        <v>145</v>
      </c>
      <c r="B161" s="57" t="s">
        <v>154</v>
      </c>
      <c r="C161" s="83">
        <v>20</v>
      </c>
      <c r="D161" s="80">
        <v>21</v>
      </c>
      <c r="E161" s="69">
        <v>0</v>
      </c>
      <c r="F161" s="72">
        <f t="shared" si="10"/>
        <v>0</v>
      </c>
      <c r="G161" s="54">
        <f>'broj paketića'!C147*20/1000</f>
        <v>0</v>
      </c>
      <c r="H161" s="72">
        <f t="shared" si="16"/>
        <v>49.49999999999999</v>
      </c>
      <c r="I161" s="53">
        <f t="shared" si="14"/>
        <v>0</v>
      </c>
    </row>
    <row r="162" spans="1:9" ht="12.75">
      <c r="A162" s="62">
        <f t="shared" si="15"/>
        <v>146</v>
      </c>
      <c r="B162" s="57" t="s">
        <v>155</v>
      </c>
      <c r="C162" s="83">
        <v>20</v>
      </c>
      <c r="D162" s="80">
        <v>21</v>
      </c>
      <c r="E162" s="69">
        <v>0</v>
      </c>
      <c r="F162" s="72">
        <f t="shared" si="10"/>
        <v>0</v>
      </c>
      <c r="G162" s="54">
        <f>'broj paketića'!C148*20/1000</f>
        <v>0</v>
      </c>
      <c r="H162" s="72">
        <f t="shared" si="16"/>
        <v>49.49999999999999</v>
      </c>
      <c r="I162" s="53">
        <f t="shared" si="14"/>
        <v>0</v>
      </c>
    </row>
    <row r="163" spans="1:9" ht="12.75">
      <c r="A163" s="62">
        <f t="shared" si="15"/>
        <v>147</v>
      </c>
      <c r="B163" s="57" t="s">
        <v>254</v>
      </c>
      <c r="C163" s="83">
        <v>20</v>
      </c>
      <c r="D163" s="80">
        <v>21</v>
      </c>
      <c r="E163" s="69">
        <v>0</v>
      </c>
      <c r="F163" s="72">
        <f t="shared" si="10"/>
        <v>0</v>
      </c>
      <c r="G163" s="54">
        <f>'broj paketića'!C149*20/1000</f>
        <v>0</v>
      </c>
      <c r="H163" s="72">
        <f t="shared" si="16"/>
        <v>49.49999999999999</v>
      </c>
      <c r="I163" s="53">
        <f t="shared" si="14"/>
        <v>0</v>
      </c>
    </row>
    <row r="164" spans="1:9" ht="12.75">
      <c r="A164" s="62">
        <f t="shared" si="15"/>
        <v>148</v>
      </c>
      <c r="B164" s="57" t="s">
        <v>156</v>
      </c>
      <c r="C164" s="83">
        <v>20</v>
      </c>
      <c r="D164" s="80">
        <v>21</v>
      </c>
      <c r="E164" s="69">
        <v>0</v>
      </c>
      <c r="F164" s="72">
        <f t="shared" si="10"/>
        <v>0</v>
      </c>
      <c r="G164" s="54">
        <f>'broj paketića'!C150*20/1000</f>
        <v>0</v>
      </c>
      <c r="H164" s="72">
        <f t="shared" si="16"/>
        <v>49.49999999999999</v>
      </c>
      <c r="I164" s="53">
        <f t="shared" si="14"/>
        <v>0</v>
      </c>
    </row>
    <row r="165" spans="1:9" ht="33.75">
      <c r="A165" s="62">
        <f t="shared" si="15"/>
        <v>149</v>
      </c>
      <c r="B165" s="59" t="s">
        <v>255</v>
      </c>
      <c r="C165" s="83">
        <v>20</v>
      </c>
      <c r="D165" s="80">
        <v>24</v>
      </c>
      <c r="E165" s="69">
        <v>0</v>
      </c>
      <c r="F165" s="72">
        <f t="shared" si="10"/>
        <v>0</v>
      </c>
      <c r="G165" s="54">
        <f>'broj paketića'!C151*20/1000</f>
        <v>0</v>
      </c>
      <c r="H165" s="70">
        <f>(230-210)+((38%*D165-37%*D165)/20*1000)</f>
        <v>32.0000000000001</v>
      </c>
      <c r="I165" s="53">
        <f t="shared" si="14"/>
        <v>0</v>
      </c>
    </row>
    <row r="166" spans="1:9" ht="22.5">
      <c r="A166" s="62">
        <f t="shared" si="15"/>
        <v>150</v>
      </c>
      <c r="B166" s="59" t="s">
        <v>256</v>
      </c>
      <c r="C166" s="83">
        <v>20</v>
      </c>
      <c r="D166" s="80">
        <v>24</v>
      </c>
      <c r="E166" s="69">
        <v>0</v>
      </c>
      <c r="F166" s="72">
        <f t="shared" si="10"/>
        <v>0</v>
      </c>
      <c r="G166" s="54">
        <f>'broj paketića'!C152*20/1000</f>
        <v>0</v>
      </c>
      <c r="H166" s="70">
        <f>(230-210)+((38%*D166-37%*D166)/20*1000)</f>
        <v>32.0000000000001</v>
      </c>
      <c r="I166" s="53">
        <f t="shared" si="14"/>
        <v>0</v>
      </c>
    </row>
    <row r="167" spans="1:9" ht="12.75">
      <c r="A167" s="62">
        <f t="shared" si="15"/>
        <v>151</v>
      </c>
      <c r="B167" s="59" t="s">
        <v>257</v>
      </c>
      <c r="C167" s="83">
        <v>20</v>
      </c>
      <c r="D167" s="80">
        <v>35</v>
      </c>
      <c r="E167" s="69">
        <v>0</v>
      </c>
      <c r="F167" s="72">
        <f t="shared" si="10"/>
        <v>0</v>
      </c>
      <c r="G167" s="54">
        <f>'broj paketića'!C153*20/1000</f>
        <v>0</v>
      </c>
      <c r="H167" s="72">
        <f>(230-210)+((38%*D167-37%*D167)/20*1000)</f>
        <v>37.50000000000007</v>
      </c>
      <c r="I167" s="53">
        <f t="shared" si="14"/>
        <v>0</v>
      </c>
    </row>
    <row r="168" spans="1:9" ht="12.75">
      <c r="A168" s="62">
        <f t="shared" si="15"/>
        <v>152</v>
      </c>
      <c r="B168" s="57" t="s">
        <v>157</v>
      </c>
      <c r="C168" s="83">
        <v>20</v>
      </c>
      <c r="D168" s="80">
        <v>16</v>
      </c>
      <c r="E168" s="69">
        <v>0</v>
      </c>
      <c r="F168" s="72">
        <f t="shared" si="10"/>
        <v>0</v>
      </c>
      <c r="G168" s="54">
        <f>'broj paketića'!C154*20/1000</f>
        <v>0</v>
      </c>
      <c r="H168" s="72">
        <f>(230-210)+((38%*22-37%*21)/20*1000)</f>
        <v>49.49999999999999</v>
      </c>
      <c r="I168" s="53">
        <f t="shared" si="14"/>
        <v>0</v>
      </c>
    </row>
    <row r="169" spans="1:9" ht="12.75">
      <c r="A169" s="62">
        <f t="shared" si="15"/>
        <v>153</v>
      </c>
      <c r="B169" s="57" t="s">
        <v>158</v>
      </c>
      <c r="C169" s="83">
        <v>20</v>
      </c>
      <c r="D169" s="80">
        <v>16</v>
      </c>
      <c r="E169" s="69">
        <v>0</v>
      </c>
      <c r="F169" s="72">
        <f t="shared" si="10"/>
        <v>0</v>
      </c>
      <c r="G169" s="54">
        <f>'broj paketića'!C155*20/1000</f>
        <v>0</v>
      </c>
      <c r="H169" s="72">
        <f>(230-210)+((38%*22-37%*21)/20*1000)</f>
        <v>49.49999999999999</v>
      </c>
      <c r="I169" s="53">
        <f t="shared" si="14"/>
        <v>0</v>
      </c>
    </row>
    <row r="170" spans="1:9" ht="12.75">
      <c r="A170" s="62">
        <f t="shared" si="15"/>
        <v>154</v>
      </c>
      <c r="B170" s="57" t="s">
        <v>159</v>
      </c>
      <c r="C170" s="83">
        <v>20</v>
      </c>
      <c r="D170" s="80">
        <v>16</v>
      </c>
      <c r="E170" s="69">
        <v>0</v>
      </c>
      <c r="F170" s="72">
        <f t="shared" si="10"/>
        <v>0</v>
      </c>
      <c r="G170" s="54">
        <f>'broj paketića'!C156*20/1000</f>
        <v>0</v>
      </c>
      <c r="H170" s="72">
        <f>(230-210)+((38%*22-37%*21)/20*1000)</f>
        <v>49.49999999999999</v>
      </c>
      <c r="I170" s="53">
        <f t="shared" si="14"/>
        <v>0</v>
      </c>
    </row>
    <row r="171" spans="1:9" ht="12.75">
      <c r="A171" s="68">
        <f t="shared" si="15"/>
        <v>155</v>
      </c>
      <c r="B171" s="59" t="s">
        <v>160</v>
      </c>
      <c r="C171" s="83">
        <v>20</v>
      </c>
      <c r="D171" s="80">
        <v>23</v>
      </c>
      <c r="E171" s="69">
        <v>0</v>
      </c>
      <c r="F171" s="72">
        <f t="shared" si="10"/>
        <v>0</v>
      </c>
      <c r="G171" s="71">
        <f>'broj paketića'!C157*20/1000</f>
        <v>0</v>
      </c>
      <c r="H171" s="70">
        <f>(230-210)+((38%*D171-37%*D171)/20*1000)</f>
        <v>31.50000000000002</v>
      </c>
      <c r="I171" s="72">
        <f t="shared" si="14"/>
        <v>0</v>
      </c>
    </row>
    <row r="172" spans="1:9" ht="12.75">
      <c r="A172" s="68">
        <f t="shared" si="15"/>
        <v>156</v>
      </c>
      <c r="B172" s="59" t="s">
        <v>161</v>
      </c>
      <c r="C172" s="83">
        <v>20</v>
      </c>
      <c r="D172" s="80">
        <v>23</v>
      </c>
      <c r="E172" s="69">
        <v>0</v>
      </c>
      <c r="F172" s="72">
        <f t="shared" si="10"/>
        <v>0</v>
      </c>
      <c r="G172" s="71">
        <f>'broj paketića'!C158*20/1000</f>
        <v>0</v>
      </c>
      <c r="H172" s="70">
        <f>(230-210)+((38%*D172-37%*D172)/20*1000)</f>
        <v>31.50000000000002</v>
      </c>
      <c r="I172" s="72">
        <f t="shared" si="14"/>
        <v>0</v>
      </c>
    </row>
    <row r="173" spans="1:9" ht="12.75">
      <c r="A173" s="68">
        <f t="shared" si="15"/>
        <v>157</v>
      </c>
      <c r="B173" s="57" t="s">
        <v>162</v>
      </c>
      <c r="C173" s="83">
        <v>20</v>
      </c>
      <c r="D173" s="80">
        <v>19</v>
      </c>
      <c r="E173" s="69">
        <v>0</v>
      </c>
      <c r="F173" s="72">
        <f t="shared" si="10"/>
        <v>0</v>
      </c>
      <c r="G173" s="73">
        <f>'broj paketića'!C159*20/1000</f>
        <v>0</v>
      </c>
      <c r="H173" s="72">
        <f aca="true" t="shared" si="17" ref="H173:H179">(230-210)+((38%*22-37%*21)/20*1000)</f>
        <v>49.49999999999999</v>
      </c>
      <c r="I173" s="72">
        <f t="shared" si="14"/>
        <v>0</v>
      </c>
    </row>
    <row r="174" spans="1:9" ht="12.75">
      <c r="A174" s="62">
        <f t="shared" si="15"/>
        <v>158</v>
      </c>
      <c r="B174" s="57" t="s">
        <v>163</v>
      </c>
      <c r="C174" s="83">
        <v>20</v>
      </c>
      <c r="D174" s="80">
        <v>19</v>
      </c>
      <c r="E174" s="69">
        <v>0</v>
      </c>
      <c r="F174" s="72">
        <f t="shared" si="10"/>
        <v>0</v>
      </c>
      <c r="G174" s="54">
        <f>'broj paketića'!C160*20/1000</f>
        <v>0</v>
      </c>
      <c r="H174" s="72">
        <f t="shared" si="17"/>
        <v>49.49999999999999</v>
      </c>
      <c r="I174" s="53">
        <f t="shared" si="14"/>
        <v>0</v>
      </c>
    </row>
    <row r="175" spans="1:9" ht="12.75">
      <c r="A175" s="62">
        <f t="shared" si="15"/>
        <v>159</v>
      </c>
      <c r="B175" s="57" t="s">
        <v>164</v>
      </c>
      <c r="C175" s="83">
        <v>20</v>
      </c>
      <c r="D175" s="80">
        <v>19</v>
      </c>
      <c r="E175" s="69">
        <v>0</v>
      </c>
      <c r="F175" s="72">
        <f t="shared" si="10"/>
        <v>0</v>
      </c>
      <c r="G175" s="54">
        <f>'broj paketića'!C161*20/1000</f>
        <v>0</v>
      </c>
      <c r="H175" s="72">
        <f t="shared" si="17"/>
        <v>49.49999999999999</v>
      </c>
      <c r="I175" s="53">
        <f t="shared" si="14"/>
        <v>0</v>
      </c>
    </row>
    <row r="176" spans="1:9" ht="12.75">
      <c r="A176" s="62">
        <f t="shared" si="15"/>
        <v>160</v>
      </c>
      <c r="B176" s="57" t="s">
        <v>165</v>
      </c>
      <c r="C176" s="83">
        <v>20</v>
      </c>
      <c r="D176" s="80">
        <v>21</v>
      </c>
      <c r="E176" s="69">
        <v>0</v>
      </c>
      <c r="F176" s="72">
        <f t="shared" si="10"/>
        <v>0</v>
      </c>
      <c r="G176" s="54">
        <f>'broj paketića'!C162*20/1000</f>
        <v>0</v>
      </c>
      <c r="H176" s="72">
        <f t="shared" si="17"/>
        <v>49.49999999999999</v>
      </c>
      <c r="I176" s="53">
        <f t="shared" si="14"/>
        <v>0</v>
      </c>
    </row>
    <row r="177" spans="1:9" ht="12.75">
      <c r="A177" s="62">
        <f t="shared" si="15"/>
        <v>161</v>
      </c>
      <c r="B177" s="57" t="s">
        <v>166</v>
      </c>
      <c r="C177" s="83">
        <v>20</v>
      </c>
      <c r="D177" s="80">
        <v>21</v>
      </c>
      <c r="E177" s="69">
        <v>0</v>
      </c>
      <c r="F177" s="72">
        <f t="shared" si="10"/>
        <v>0</v>
      </c>
      <c r="G177" s="54">
        <f>'broj paketića'!C163*20/1000</f>
        <v>0</v>
      </c>
      <c r="H177" s="72">
        <f t="shared" si="17"/>
        <v>49.49999999999999</v>
      </c>
      <c r="I177" s="53">
        <f t="shared" si="14"/>
        <v>0</v>
      </c>
    </row>
    <row r="178" spans="1:9" ht="12.75">
      <c r="A178" s="62">
        <f t="shared" si="15"/>
        <v>162</v>
      </c>
      <c r="B178" s="57" t="s">
        <v>167</v>
      </c>
      <c r="C178" s="83">
        <v>20</v>
      </c>
      <c r="D178" s="80">
        <v>21</v>
      </c>
      <c r="E178" s="69">
        <v>0</v>
      </c>
      <c r="F178" s="72">
        <f t="shared" si="10"/>
        <v>0</v>
      </c>
      <c r="G178" s="54">
        <f>'broj paketića'!C164*20/1000</f>
        <v>0</v>
      </c>
      <c r="H178" s="72">
        <f t="shared" si="17"/>
        <v>49.49999999999999</v>
      </c>
      <c r="I178" s="53">
        <f t="shared" si="14"/>
        <v>0</v>
      </c>
    </row>
    <row r="179" spans="1:9" ht="12.75">
      <c r="A179" s="62">
        <f t="shared" si="15"/>
        <v>163</v>
      </c>
      <c r="B179" s="57" t="s">
        <v>168</v>
      </c>
      <c r="C179" s="83">
        <v>20</v>
      </c>
      <c r="D179" s="80">
        <v>21</v>
      </c>
      <c r="E179" s="69">
        <v>0</v>
      </c>
      <c r="F179" s="72">
        <f t="shared" si="10"/>
        <v>0</v>
      </c>
      <c r="G179" s="54">
        <f>'broj paketića'!C165*20/1000</f>
        <v>0</v>
      </c>
      <c r="H179" s="72">
        <f t="shared" si="17"/>
        <v>49.49999999999999</v>
      </c>
      <c r="I179" s="53">
        <f t="shared" si="14"/>
        <v>0</v>
      </c>
    </row>
    <row r="180" spans="1:9" ht="12.75">
      <c r="A180" s="62">
        <f t="shared" si="15"/>
        <v>164</v>
      </c>
      <c r="B180" s="59" t="s">
        <v>169</v>
      </c>
      <c r="C180" s="83">
        <v>20</v>
      </c>
      <c r="D180" s="80">
        <v>18</v>
      </c>
      <c r="E180" s="69">
        <v>0</v>
      </c>
      <c r="F180" s="72">
        <f t="shared" si="10"/>
        <v>0</v>
      </c>
      <c r="G180" s="54">
        <f>'broj paketića'!C166*20/1000</f>
        <v>0</v>
      </c>
      <c r="H180" s="72">
        <f>(230-210)+((38%*22-37%*21)/20*1000)</f>
        <v>49.49999999999999</v>
      </c>
      <c r="I180" s="53">
        <f t="shared" si="14"/>
        <v>0</v>
      </c>
    </row>
    <row r="181" spans="1:9" ht="12.75">
      <c r="A181" s="62">
        <f t="shared" si="15"/>
        <v>165</v>
      </c>
      <c r="B181" s="59" t="s">
        <v>170</v>
      </c>
      <c r="C181" s="94">
        <v>20</v>
      </c>
      <c r="D181" s="80">
        <v>18</v>
      </c>
      <c r="E181" s="69">
        <v>0</v>
      </c>
      <c r="F181" s="72">
        <f t="shared" si="10"/>
        <v>0</v>
      </c>
      <c r="G181" s="54">
        <f>'broj paketića'!C167*20/1000</f>
        <v>0</v>
      </c>
      <c r="H181" s="72">
        <f>(230-210)+((38%*22-37%*21)/20*1000)</f>
        <v>49.49999999999999</v>
      </c>
      <c r="I181" s="53">
        <f t="shared" si="14"/>
        <v>0</v>
      </c>
    </row>
    <row r="182" spans="1:9" ht="12.75">
      <c r="A182" s="62">
        <f t="shared" si="15"/>
        <v>166</v>
      </c>
      <c r="B182" s="59" t="s">
        <v>171</v>
      </c>
      <c r="C182" s="94">
        <v>25</v>
      </c>
      <c r="D182" s="80">
        <v>21</v>
      </c>
      <c r="E182" s="69">
        <v>0</v>
      </c>
      <c r="F182" s="72">
        <f>E182/25*1000</f>
        <v>0</v>
      </c>
      <c r="G182" s="54">
        <f>'broj paketića'!C168*25/1000</f>
        <v>0</v>
      </c>
      <c r="H182" s="72">
        <f>(230-210)+((38%*27.5-37%*26.25)/25*1000)</f>
        <v>49.49999999999996</v>
      </c>
      <c r="I182" s="53">
        <f t="shared" si="14"/>
        <v>0</v>
      </c>
    </row>
    <row r="183" spans="1:9" ht="12.75">
      <c r="A183" s="62">
        <f t="shared" si="15"/>
        <v>167</v>
      </c>
      <c r="B183" s="59" t="s">
        <v>172</v>
      </c>
      <c r="C183" s="94">
        <v>25</v>
      </c>
      <c r="D183" s="80">
        <v>21</v>
      </c>
      <c r="E183" s="69">
        <v>0</v>
      </c>
      <c r="F183" s="72">
        <f>E183/25*1000</f>
        <v>0</v>
      </c>
      <c r="G183" s="54">
        <f>'broj paketića'!C169*25/1000</f>
        <v>0</v>
      </c>
      <c r="H183" s="72">
        <f>(230-210)+((38%*27.5-37%*26.25)/25*1000)</f>
        <v>49.49999999999996</v>
      </c>
      <c r="I183" s="53">
        <f t="shared" si="14"/>
        <v>0</v>
      </c>
    </row>
    <row r="184" spans="1:9" ht="12.75">
      <c r="A184" s="62">
        <f t="shared" si="15"/>
        <v>168</v>
      </c>
      <c r="B184" s="57" t="s">
        <v>173</v>
      </c>
      <c r="C184" s="94">
        <v>20</v>
      </c>
      <c r="D184" s="80">
        <v>25</v>
      </c>
      <c r="E184" s="69">
        <v>0</v>
      </c>
      <c r="F184" s="72">
        <f>E184/20*1000</f>
        <v>0</v>
      </c>
      <c r="G184" s="54">
        <f>'broj paketića'!C170*20/1000</f>
        <v>0</v>
      </c>
      <c r="H184" s="75">
        <f>(230-210)+((38%*D184-37%*D184))/20*1000</f>
        <v>32.5</v>
      </c>
      <c r="I184" s="53">
        <f t="shared" si="14"/>
        <v>0</v>
      </c>
    </row>
    <row r="185" spans="1:9" ht="12.75">
      <c r="A185" s="62">
        <f t="shared" si="15"/>
        <v>169</v>
      </c>
      <c r="B185" s="57" t="s">
        <v>174</v>
      </c>
      <c r="C185" s="83">
        <v>20</v>
      </c>
      <c r="D185" s="80">
        <v>25</v>
      </c>
      <c r="E185" s="69">
        <v>0</v>
      </c>
      <c r="F185" s="72">
        <f aca="true" t="shared" si="18" ref="F185:F247">E185/20*1000</f>
        <v>0</v>
      </c>
      <c r="G185" s="54">
        <f>'broj paketića'!C171*20/1000</f>
        <v>0</v>
      </c>
      <c r="H185" s="75">
        <f>(230-210)+((38%*D185-37%*D185))/20*1000</f>
        <v>32.5</v>
      </c>
      <c r="I185" s="53">
        <f t="shared" si="14"/>
        <v>0</v>
      </c>
    </row>
    <row r="186" spans="1:9" ht="12.75">
      <c r="A186" s="62">
        <f t="shared" si="15"/>
        <v>170</v>
      </c>
      <c r="B186" s="57" t="s">
        <v>175</v>
      </c>
      <c r="C186" s="83">
        <v>20</v>
      </c>
      <c r="D186" s="80">
        <v>25</v>
      </c>
      <c r="E186" s="69">
        <v>0</v>
      </c>
      <c r="F186" s="72">
        <f t="shared" si="18"/>
        <v>0</v>
      </c>
      <c r="G186" s="54">
        <f>'broj paketića'!C172*20/1000</f>
        <v>0</v>
      </c>
      <c r="H186" s="75">
        <f>(230-210)+((38%*D186-37%*D186))/20*1000</f>
        <v>32.5</v>
      </c>
      <c r="I186" s="53">
        <f t="shared" si="14"/>
        <v>0</v>
      </c>
    </row>
    <row r="187" spans="1:9" ht="12.75">
      <c r="A187" s="62">
        <f t="shared" si="15"/>
        <v>171</v>
      </c>
      <c r="B187" s="57" t="s">
        <v>176</v>
      </c>
      <c r="C187" s="83">
        <v>20</v>
      </c>
      <c r="D187" s="80">
        <v>20</v>
      </c>
      <c r="E187" s="69">
        <v>0</v>
      </c>
      <c r="F187" s="72">
        <f t="shared" si="18"/>
        <v>0</v>
      </c>
      <c r="G187" s="54">
        <f>'broj paketića'!C173*20/1000</f>
        <v>0</v>
      </c>
      <c r="H187" s="72">
        <f>(230-210)+((38%*22-37%*21)/20*1000)</f>
        <v>49.49999999999999</v>
      </c>
      <c r="I187" s="53">
        <f t="shared" si="14"/>
        <v>0</v>
      </c>
    </row>
    <row r="188" spans="1:9" ht="12.75">
      <c r="A188" s="62">
        <f t="shared" si="15"/>
        <v>172</v>
      </c>
      <c r="B188" s="57" t="s">
        <v>177</v>
      </c>
      <c r="C188" s="83">
        <v>20</v>
      </c>
      <c r="D188" s="80">
        <v>20</v>
      </c>
      <c r="E188" s="69">
        <v>0</v>
      </c>
      <c r="F188" s="72">
        <f t="shared" si="18"/>
        <v>0</v>
      </c>
      <c r="G188" s="54">
        <f>'broj paketića'!C174*20/1000</f>
        <v>0</v>
      </c>
      <c r="H188" s="72">
        <f>(230-210)+((38%*22-37%*21)/20*1000)</f>
        <v>49.49999999999999</v>
      </c>
      <c r="I188" s="53">
        <f t="shared" si="14"/>
        <v>0</v>
      </c>
    </row>
    <row r="189" spans="1:9" ht="12.75">
      <c r="A189" s="62">
        <f t="shared" si="15"/>
        <v>173</v>
      </c>
      <c r="B189" s="57" t="s">
        <v>178</v>
      </c>
      <c r="C189" s="83">
        <v>20</v>
      </c>
      <c r="D189" s="80">
        <v>20</v>
      </c>
      <c r="E189" s="69">
        <v>0</v>
      </c>
      <c r="F189" s="72">
        <f t="shared" si="18"/>
        <v>0</v>
      </c>
      <c r="G189" s="54">
        <f>'broj paketića'!C175*20/1000</f>
        <v>0</v>
      </c>
      <c r="H189" s="72">
        <f>(230-210)+((38%*22-37%*21)/20*1000)</f>
        <v>49.49999999999999</v>
      </c>
      <c r="I189" s="53">
        <f t="shared" si="14"/>
        <v>0</v>
      </c>
    </row>
    <row r="190" spans="1:9" ht="12.75">
      <c r="A190" s="62">
        <f t="shared" si="15"/>
        <v>174</v>
      </c>
      <c r="B190" s="89" t="s">
        <v>179</v>
      </c>
      <c r="C190" s="94">
        <v>20</v>
      </c>
      <c r="D190" s="95">
        <v>25</v>
      </c>
      <c r="E190" s="69">
        <v>0</v>
      </c>
      <c r="F190" s="72">
        <f t="shared" si="18"/>
        <v>0</v>
      </c>
      <c r="G190" s="54">
        <f>'broj paketića'!C176*20/1000</f>
        <v>0</v>
      </c>
      <c r="H190" s="75">
        <f>(230-210)+((38%*D190-37%*D190))/20*1000</f>
        <v>32.5</v>
      </c>
      <c r="I190" s="53">
        <f t="shared" si="14"/>
        <v>0</v>
      </c>
    </row>
    <row r="191" spans="1:9" ht="12.75">
      <c r="A191" s="62">
        <f t="shared" si="15"/>
        <v>175</v>
      </c>
      <c r="B191" s="89" t="s">
        <v>180</v>
      </c>
      <c r="C191" s="94">
        <v>20</v>
      </c>
      <c r="D191" s="95">
        <v>25</v>
      </c>
      <c r="E191" s="69">
        <v>0</v>
      </c>
      <c r="F191" s="72">
        <f t="shared" si="18"/>
        <v>0</v>
      </c>
      <c r="G191" s="54">
        <f>'broj paketića'!C177*20/1000</f>
        <v>0</v>
      </c>
      <c r="H191" s="75">
        <f>(230-210)+((38%*D191-37%*D191))/20*1000</f>
        <v>32.5</v>
      </c>
      <c r="I191" s="53">
        <f t="shared" si="14"/>
        <v>0</v>
      </c>
    </row>
    <row r="192" spans="1:9" ht="12.75">
      <c r="A192" s="62">
        <f t="shared" si="15"/>
        <v>176</v>
      </c>
      <c r="B192" s="57" t="s">
        <v>181</v>
      </c>
      <c r="C192" s="83">
        <v>20</v>
      </c>
      <c r="D192" s="80">
        <v>20</v>
      </c>
      <c r="E192" s="69">
        <v>0</v>
      </c>
      <c r="F192" s="72">
        <f t="shared" si="18"/>
        <v>0</v>
      </c>
      <c r="G192" s="54">
        <f>'broj paketića'!C178*20/1000</f>
        <v>0</v>
      </c>
      <c r="H192" s="72">
        <f aca="true" t="shared" si="19" ref="H192:H198">(230-210)+((38%*22-37%*21)/20*1000)</f>
        <v>49.49999999999999</v>
      </c>
      <c r="I192" s="53">
        <f t="shared" si="14"/>
        <v>0</v>
      </c>
    </row>
    <row r="193" spans="1:9" ht="12.75">
      <c r="A193" s="62">
        <f t="shared" si="15"/>
        <v>177</v>
      </c>
      <c r="B193" s="57" t="s">
        <v>182</v>
      </c>
      <c r="C193" s="83">
        <v>20</v>
      </c>
      <c r="D193" s="80">
        <v>20</v>
      </c>
      <c r="E193" s="69">
        <v>0</v>
      </c>
      <c r="F193" s="72">
        <f t="shared" si="18"/>
        <v>0</v>
      </c>
      <c r="G193" s="54">
        <f>'broj paketića'!C179*20/1000</f>
        <v>0</v>
      </c>
      <c r="H193" s="72">
        <f t="shared" si="19"/>
        <v>49.49999999999999</v>
      </c>
      <c r="I193" s="53">
        <f t="shared" si="14"/>
        <v>0</v>
      </c>
    </row>
    <row r="194" spans="1:9" ht="12.75">
      <c r="A194" s="62">
        <f t="shared" si="15"/>
        <v>178</v>
      </c>
      <c r="B194" s="57" t="s">
        <v>183</v>
      </c>
      <c r="C194" s="83">
        <v>20</v>
      </c>
      <c r="D194" s="80">
        <v>20</v>
      </c>
      <c r="E194" s="69">
        <v>0</v>
      </c>
      <c r="F194" s="72">
        <f t="shared" si="18"/>
        <v>0</v>
      </c>
      <c r="G194" s="54">
        <f>'broj paketića'!C180*20/1000</f>
        <v>0</v>
      </c>
      <c r="H194" s="72">
        <f t="shared" si="19"/>
        <v>49.49999999999999</v>
      </c>
      <c r="I194" s="53">
        <f t="shared" si="14"/>
        <v>0</v>
      </c>
    </row>
    <row r="195" spans="1:9" ht="12.75">
      <c r="A195" s="62">
        <f t="shared" si="15"/>
        <v>179</v>
      </c>
      <c r="B195" s="57" t="s">
        <v>184</v>
      </c>
      <c r="C195" s="83">
        <v>20</v>
      </c>
      <c r="D195" s="80">
        <v>20</v>
      </c>
      <c r="E195" s="69">
        <v>0</v>
      </c>
      <c r="F195" s="72">
        <f t="shared" si="18"/>
        <v>0</v>
      </c>
      <c r="G195" s="54">
        <f>'broj paketića'!C181*20/1000</f>
        <v>0</v>
      </c>
      <c r="H195" s="72">
        <f t="shared" si="19"/>
        <v>49.49999999999999</v>
      </c>
      <c r="I195" s="53">
        <f t="shared" si="14"/>
        <v>0</v>
      </c>
    </row>
    <row r="196" spans="1:9" ht="12.75">
      <c r="A196" s="62">
        <f t="shared" si="15"/>
        <v>180</v>
      </c>
      <c r="B196" s="57" t="s">
        <v>185</v>
      </c>
      <c r="C196" s="83">
        <v>20</v>
      </c>
      <c r="D196" s="80">
        <v>20</v>
      </c>
      <c r="E196" s="69">
        <v>0</v>
      </c>
      <c r="F196" s="72">
        <f t="shared" si="18"/>
        <v>0</v>
      </c>
      <c r="G196" s="54">
        <f>'broj paketića'!C182*20/1000</f>
        <v>0</v>
      </c>
      <c r="H196" s="72">
        <f t="shared" si="19"/>
        <v>49.49999999999999</v>
      </c>
      <c r="I196" s="53">
        <f t="shared" si="14"/>
        <v>0</v>
      </c>
    </row>
    <row r="197" spans="1:9" ht="12.75">
      <c r="A197" s="62">
        <f t="shared" si="15"/>
        <v>181</v>
      </c>
      <c r="B197" s="57" t="s">
        <v>186</v>
      </c>
      <c r="C197" s="83">
        <v>20</v>
      </c>
      <c r="D197" s="80">
        <v>20</v>
      </c>
      <c r="E197" s="69">
        <v>0</v>
      </c>
      <c r="F197" s="72">
        <f t="shared" si="18"/>
        <v>0</v>
      </c>
      <c r="G197" s="54">
        <f>'broj paketića'!C183*20/1000</f>
        <v>0</v>
      </c>
      <c r="H197" s="72">
        <f t="shared" si="19"/>
        <v>49.49999999999999</v>
      </c>
      <c r="I197" s="53">
        <f t="shared" si="14"/>
        <v>0</v>
      </c>
    </row>
    <row r="198" spans="1:9" ht="12.75">
      <c r="A198" s="62">
        <f t="shared" si="15"/>
        <v>182</v>
      </c>
      <c r="B198" s="57" t="s">
        <v>187</v>
      </c>
      <c r="C198" s="83">
        <v>20</v>
      </c>
      <c r="D198" s="80">
        <v>20</v>
      </c>
      <c r="E198" s="69">
        <v>0</v>
      </c>
      <c r="F198" s="72">
        <f t="shared" si="18"/>
        <v>0</v>
      </c>
      <c r="G198" s="54">
        <f>'broj paketića'!C184*20/1000</f>
        <v>0</v>
      </c>
      <c r="H198" s="72">
        <f t="shared" si="19"/>
        <v>49.49999999999999</v>
      </c>
      <c r="I198" s="53">
        <f t="shared" si="14"/>
        <v>0</v>
      </c>
    </row>
    <row r="199" spans="1:9" ht="12.75">
      <c r="A199" s="62">
        <f t="shared" si="15"/>
        <v>183</v>
      </c>
      <c r="B199" s="57" t="s">
        <v>188</v>
      </c>
      <c r="C199" s="83">
        <v>20</v>
      </c>
      <c r="D199" s="80">
        <v>19</v>
      </c>
      <c r="E199" s="69">
        <v>0</v>
      </c>
      <c r="F199" s="72">
        <f t="shared" si="18"/>
        <v>0</v>
      </c>
      <c r="G199" s="54">
        <f>'broj paketića'!C185*20/1000</f>
        <v>0</v>
      </c>
      <c r="H199" s="72">
        <f>(230-210)+((38%*22-37%*21)/20*1000)</f>
        <v>49.49999999999999</v>
      </c>
      <c r="I199" s="53">
        <f t="shared" si="14"/>
        <v>0</v>
      </c>
    </row>
    <row r="200" spans="1:9" ht="12.75">
      <c r="A200" s="62">
        <f t="shared" si="15"/>
        <v>184</v>
      </c>
      <c r="B200" s="57" t="s">
        <v>189</v>
      </c>
      <c r="C200" s="83">
        <v>20</v>
      </c>
      <c r="D200" s="80">
        <v>19</v>
      </c>
      <c r="E200" s="69">
        <v>0</v>
      </c>
      <c r="F200" s="72">
        <f t="shared" si="18"/>
        <v>0</v>
      </c>
      <c r="G200" s="54">
        <f>'broj paketića'!C186*20/1000</f>
        <v>0</v>
      </c>
      <c r="H200" s="72">
        <f>(230-210)+((38%*22-37%*21)/20*1000)</f>
        <v>49.49999999999999</v>
      </c>
      <c r="I200" s="53">
        <f t="shared" si="14"/>
        <v>0</v>
      </c>
    </row>
    <row r="201" spans="1:9" ht="22.5">
      <c r="A201" s="62">
        <f t="shared" si="15"/>
        <v>185</v>
      </c>
      <c r="B201" s="59" t="s">
        <v>190</v>
      </c>
      <c r="C201" s="83">
        <v>20</v>
      </c>
      <c r="D201" s="80">
        <v>24</v>
      </c>
      <c r="E201" s="69">
        <v>0</v>
      </c>
      <c r="F201" s="72">
        <f t="shared" si="18"/>
        <v>0</v>
      </c>
      <c r="G201" s="54">
        <f>'broj paketića'!C187*20/1000</f>
        <v>0</v>
      </c>
      <c r="H201" s="70">
        <f>(230-210)+((38%*D201-37%*D201)/20*1000)</f>
        <v>32.0000000000001</v>
      </c>
      <c r="I201" s="53">
        <f t="shared" si="14"/>
        <v>0</v>
      </c>
    </row>
    <row r="202" spans="1:9" ht="22.5">
      <c r="A202" s="62">
        <f t="shared" si="15"/>
        <v>186</v>
      </c>
      <c r="B202" s="59" t="s">
        <v>191</v>
      </c>
      <c r="C202" s="83">
        <v>20</v>
      </c>
      <c r="D202" s="80">
        <v>24</v>
      </c>
      <c r="E202" s="69">
        <v>0</v>
      </c>
      <c r="F202" s="72">
        <f t="shared" si="18"/>
        <v>0</v>
      </c>
      <c r="G202" s="54">
        <f>'broj paketića'!C188*20/1000</f>
        <v>0</v>
      </c>
      <c r="H202" s="70">
        <f>(230-210)+((38%*D202-37%*D202)/20*1000)</f>
        <v>32.0000000000001</v>
      </c>
      <c r="I202" s="53">
        <f t="shared" si="14"/>
        <v>0</v>
      </c>
    </row>
    <row r="203" spans="1:9" ht="12.75">
      <c r="A203" s="62">
        <f t="shared" si="15"/>
        <v>187</v>
      </c>
      <c r="B203" s="57" t="s">
        <v>192</v>
      </c>
      <c r="C203" s="83">
        <v>20</v>
      </c>
      <c r="D203" s="80">
        <v>18</v>
      </c>
      <c r="E203" s="69">
        <v>0</v>
      </c>
      <c r="F203" s="72">
        <f t="shared" si="18"/>
        <v>0</v>
      </c>
      <c r="G203" s="54">
        <f>'broj paketića'!C189*20/1000</f>
        <v>0</v>
      </c>
      <c r="H203" s="72">
        <f aca="true" t="shared" si="20" ref="H203:H211">(230-210)+((38%*22-37%*21)/20*1000)</f>
        <v>49.49999999999999</v>
      </c>
      <c r="I203" s="53">
        <f t="shared" si="14"/>
        <v>0</v>
      </c>
    </row>
    <row r="204" spans="1:9" ht="12.75">
      <c r="A204" s="62">
        <f t="shared" si="15"/>
        <v>188</v>
      </c>
      <c r="B204" s="57" t="s">
        <v>193</v>
      </c>
      <c r="C204" s="83">
        <v>20</v>
      </c>
      <c r="D204" s="80">
        <v>18</v>
      </c>
      <c r="E204" s="69">
        <v>0</v>
      </c>
      <c r="F204" s="72">
        <f t="shared" si="18"/>
        <v>0</v>
      </c>
      <c r="G204" s="54">
        <f>'broj paketića'!C190*20/1000</f>
        <v>0</v>
      </c>
      <c r="H204" s="72">
        <f t="shared" si="20"/>
        <v>49.49999999999999</v>
      </c>
      <c r="I204" s="53">
        <f t="shared" si="14"/>
        <v>0</v>
      </c>
    </row>
    <row r="205" spans="1:9" ht="12.75">
      <c r="A205" s="62">
        <f t="shared" si="15"/>
        <v>189</v>
      </c>
      <c r="B205" s="61" t="s">
        <v>194</v>
      </c>
      <c r="C205" s="85">
        <v>20</v>
      </c>
      <c r="D205" s="81">
        <v>19</v>
      </c>
      <c r="E205" s="69">
        <v>0</v>
      </c>
      <c r="F205" s="72">
        <f t="shared" si="18"/>
        <v>0</v>
      </c>
      <c r="G205" s="54">
        <f>'broj paketića'!C191*20/1000</f>
        <v>0</v>
      </c>
      <c r="H205" s="72">
        <f t="shared" si="20"/>
        <v>49.49999999999999</v>
      </c>
      <c r="I205" s="53">
        <f t="shared" si="14"/>
        <v>0</v>
      </c>
    </row>
    <row r="206" spans="1:9" ht="12.75">
      <c r="A206" s="62">
        <f t="shared" si="15"/>
        <v>190</v>
      </c>
      <c r="B206" s="57" t="s">
        <v>195</v>
      </c>
      <c r="C206" s="83">
        <v>20</v>
      </c>
      <c r="D206" s="80">
        <v>19</v>
      </c>
      <c r="E206" s="69">
        <v>0</v>
      </c>
      <c r="F206" s="72">
        <f t="shared" si="18"/>
        <v>0</v>
      </c>
      <c r="G206" s="54">
        <f>'broj paketića'!C192*20/1000</f>
        <v>0</v>
      </c>
      <c r="H206" s="72">
        <f t="shared" si="20"/>
        <v>49.49999999999999</v>
      </c>
      <c r="I206" s="53">
        <f t="shared" si="14"/>
        <v>0</v>
      </c>
    </row>
    <row r="207" spans="1:9" ht="12.75">
      <c r="A207" s="62">
        <f t="shared" si="15"/>
        <v>191</v>
      </c>
      <c r="B207" s="57" t="s">
        <v>196</v>
      </c>
      <c r="C207" s="83">
        <v>20</v>
      </c>
      <c r="D207" s="80">
        <v>19</v>
      </c>
      <c r="E207" s="69">
        <v>0</v>
      </c>
      <c r="F207" s="72">
        <f t="shared" si="18"/>
        <v>0</v>
      </c>
      <c r="G207" s="54">
        <f>'broj paketića'!C193*20/1000</f>
        <v>0</v>
      </c>
      <c r="H207" s="72">
        <f t="shared" si="20"/>
        <v>49.49999999999999</v>
      </c>
      <c r="I207" s="53">
        <f t="shared" si="14"/>
        <v>0</v>
      </c>
    </row>
    <row r="208" spans="1:9" ht="12.75">
      <c r="A208" s="62">
        <f t="shared" si="15"/>
        <v>192</v>
      </c>
      <c r="B208" s="57" t="s">
        <v>197</v>
      </c>
      <c r="C208" s="83">
        <v>20</v>
      </c>
      <c r="D208" s="80">
        <v>19</v>
      </c>
      <c r="E208" s="69">
        <v>0</v>
      </c>
      <c r="F208" s="72">
        <f t="shared" si="18"/>
        <v>0</v>
      </c>
      <c r="G208" s="54">
        <f>'broj paketića'!C194*20/1000</f>
        <v>0</v>
      </c>
      <c r="H208" s="72">
        <f t="shared" si="20"/>
        <v>49.49999999999999</v>
      </c>
      <c r="I208" s="53">
        <f t="shared" si="14"/>
        <v>0</v>
      </c>
    </row>
    <row r="209" spans="1:9" ht="12.75">
      <c r="A209" s="62">
        <f t="shared" si="15"/>
        <v>193</v>
      </c>
      <c r="B209" s="57" t="s">
        <v>198</v>
      </c>
      <c r="C209" s="83">
        <v>20</v>
      </c>
      <c r="D209" s="80">
        <v>19</v>
      </c>
      <c r="E209" s="69">
        <v>0</v>
      </c>
      <c r="F209" s="72">
        <f t="shared" si="18"/>
        <v>0</v>
      </c>
      <c r="G209" s="54">
        <f>'broj paketića'!C195*20/1000</f>
        <v>0</v>
      </c>
      <c r="H209" s="72">
        <f t="shared" si="20"/>
        <v>49.49999999999999</v>
      </c>
      <c r="I209" s="53">
        <f t="shared" si="14"/>
        <v>0</v>
      </c>
    </row>
    <row r="210" spans="1:9" ht="12.75">
      <c r="A210" s="62">
        <f t="shared" si="15"/>
        <v>194</v>
      </c>
      <c r="B210" s="57" t="s">
        <v>199</v>
      </c>
      <c r="C210" s="83">
        <v>20</v>
      </c>
      <c r="D210" s="80">
        <v>19</v>
      </c>
      <c r="E210" s="69">
        <v>0</v>
      </c>
      <c r="F210" s="72">
        <f t="shared" si="18"/>
        <v>0</v>
      </c>
      <c r="G210" s="54">
        <f>'broj paketića'!C196*20/1000</f>
        <v>0</v>
      </c>
      <c r="H210" s="72">
        <f t="shared" si="20"/>
        <v>49.49999999999999</v>
      </c>
      <c r="I210" s="53">
        <f t="shared" si="14"/>
        <v>0</v>
      </c>
    </row>
    <row r="211" spans="1:9" ht="12.75">
      <c r="A211" s="62">
        <f t="shared" si="15"/>
        <v>195</v>
      </c>
      <c r="B211" s="57" t="s">
        <v>200</v>
      </c>
      <c r="C211" s="83">
        <v>20</v>
      </c>
      <c r="D211" s="80">
        <v>19</v>
      </c>
      <c r="E211" s="69">
        <v>0</v>
      </c>
      <c r="F211" s="72">
        <f t="shared" si="18"/>
        <v>0</v>
      </c>
      <c r="G211" s="54">
        <f>'broj paketića'!C197*20/1000</f>
        <v>0</v>
      </c>
      <c r="H211" s="72">
        <f t="shared" si="20"/>
        <v>49.49999999999999</v>
      </c>
      <c r="I211" s="53">
        <f aca="true" t="shared" si="21" ref="I211:I247">G211*H211</f>
        <v>0</v>
      </c>
    </row>
    <row r="212" spans="1:9" ht="12.75">
      <c r="A212" s="62">
        <f t="shared" si="15"/>
        <v>196</v>
      </c>
      <c r="B212" s="57" t="s">
        <v>201</v>
      </c>
      <c r="C212" s="82">
        <v>20</v>
      </c>
      <c r="D212" s="79">
        <v>17</v>
      </c>
      <c r="E212" s="69">
        <v>0</v>
      </c>
      <c r="F212" s="72">
        <f t="shared" si="18"/>
        <v>0</v>
      </c>
      <c r="G212" s="54">
        <f>'broj paketića'!C198*20/1000</f>
        <v>0</v>
      </c>
      <c r="H212" s="72">
        <f>(230-210)+((38%*22-37%*21)/20*1000)</f>
        <v>49.49999999999999</v>
      </c>
      <c r="I212" s="53">
        <f t="shared" si="21"/>
        <v>0</v>
      </c>
    </row>
    <row r="213" spans="1:9" ht="12.75">
      <c r="A213" s="62">
        <f aca="true" t="shared" si="22" ref="A213:A247">A212+1</f>
        <v>197</v>
      </c>
      <c r="B213" s="57" t="s">
        <v>202</v>
      </c>
      <c r="C213" s="83">
        <v>20</v>
      </c>
      <c r="D213" s="80">
        <v>38</v>
      </c>
      <c r="E213" s="69">
        <v>0</v>
      </c>
      <c r="F213" s="72">
        <f t="shared" si="18"/>
        <v>0</v>
      </c>
      <c r="G213" s="54">
        <f>'broj paketića'!C199*20/1000</f>
        <v>0</v>
      </c>
      <c r="H213" s="72">
        <f>(230-210)+((38%*D213-37%*D213)/20*1000)</f>
        <v>38.99999999999995</v>
      </c>
      <c r="I213" s="53">
        <f t="shared" si="21"/>
        <v>0</v>
      </c>
    </row>
    <row r="214" spans="1:9" ht="12.75">
      <c r="A214" s="62">
        <f t="shared" si="22"/>
        <v>198</v>
      </c>
      <c r="B214" s="57" t="s">
        <v>203</v>
      </c>
      <c r="C214" s="83">
        <v>20</v>
      </c>
      <c r="D214" s="80">
        <v>38</v>
      </c>
      <c r="E214" s="69">
        <v>0</v>
      </c>
      <c r="F214" s="72">
        <f t="shared" si="18"/>
        <v>0</v>
      </c>
      <c r="G214" s="54">
        <f>'broj paketića'!C200*20/1000</f>
        <v>0</v>
      </c>
      <c r="H214" s="72">
        <f>(230-210)+((38%*D214-37%*D214)/20*1000)</f>
        <v>38.99999999999995</v>
      </c>
      <c r="I214" s="53">
        <f t="shared" si="21"/>
        <v>0</v>
      </c>
    </row>
    <row r="215" spans="1:9" ht="12.75">
      <c r="A215" s="62">
        <f t="shared" si="22"/>
        <v>199</v>
      </c>
      <c r="B215" s="57" t="s">
        <v>204</v>
      </c>
      <c r="C215" s="83">
        <v>20</v>
      </c>
      <c r="D215" s="80">
        <v>21</v>
      </c>
      <c r="E215" s="69">
        <v>0</v>
      </c>
      <c r="F215" s="72">
        <f t="shared" si="18"/>
        <v>0</v>
      </c>
      <c r="G215" s="54">
        <f>'broj paketića'!C201*20/1000</f>
        <v>0</v>
      </c>
      <c r="H215" s="72">
        <f>(230-210)+((38%*22-37%*21)/20*1000)</f>
        <v>49.49999999999999</v>
      </c>
      <c r="I215" s="53">
        <f t="shared" si="21"/>
        <v>0</v>
      </c>
    </row>
    <row r="216" spans="1:9" ht="12.75">
      <c r="A216" s="62">
        <f t="shared" si="22"/>
        <v>200</v>
      </c>
      <c r="B216" s="57" t="s">
        <v>205</v>
      </c>
      <c r="C216" s="83">
        <v>20</v>
      </c>
      <c r="D216" s="80">
        <v>21</v>
      </c>
      <c r="E216" s="69">
        <v>0</v>
      </c>
      <c r="F216" s="72">
        <f t="shared" si="18"/>
        <v>0</v>
      </c>
      <c r="G216" s="54">
        <f>'broj paketića'!C202*20/1000</f>
        <v>0</v>
      </c>
      <c r="H216" s="72">
        <f>(230-210)+((38%*22-37%*21)/20*1000)</f>
        <v>49.49999999999999</v>
      </c>
      <c r="I216" s="53">
        <f t="shared" si="21"/>
        <v>0</v>
      </c>
    </row>
    <row r="217" spans="1:9" ht="12.75">
      <c r="A217" s="62">
        <f t="shared" si="22"/>
        <v>201</v>
      </c>
      <c r="B217" s="57" t="s">
        <v>206</v>
      </c>
      <c r="C217" s="83">
        <v>20</v>
      </c>
      <c r="D217" s="80">
        <v>24</v>
      </c>
      <c r="E217" s="69">
        <v>0</v>
      </c>
      <c r="F217" s="72">
        <f t="shared" si="18"/>
        <v>0</v>
      </c>
      <c r="G217" s="54">
        <f>'broj paketića'!C203*20/1000</f>
        <v>0</v>
      </c>
      <c r="H217" s="70">
        <f>(230-210)+((38%*D217-37%*D217)/20*1000)</f>
        <v>32.0000000000001</v>
      </c>
      <c r="I217" s="53">
        <f t="shared" si="21"/>
        <v>0</v>
      </c>
    </row>
    <row r="218" spans="1:9" ht="12.75">
      <c r="A218" s="62">
        <f t="shared" si="22"/>
        <v>202</v>
      </c>
      <c r="B218" s="57" t="s">
        <v>207</v>
      </c>
      <c r="C218" s="83">
        <v>20</v>
      </c>
      <c r="D218" s="80">
        <v>24</v>
      </c>
      <c r="E218" s="69">
        <v>0</v>
      </c>
      <c r="F218" s="72">
        <f t="shared" si="18"/>
        <v>0</v>
      </c>
      <c r="G218" s="54">
        <f>'broj paketića'!C204*20/1000</f>
        <v>0</v>
      </c>
      <c r="H218" s="70">
        <f>(230-210)+((38%*D218-37%*D218)/20*1000)</f>
        <v>32.0000000000001</v>
      </c>
      <c r="I218" s="53">
        <f t="shared" si="21"/>
        <v>0</v>
      </c>
    </row>
    <row r="219" spans="1:9" ht="12.75">
      <c r="A219" s="62">
        <f t="shared" si="22"/>
        <v>203</v>
      </c>
      <c r="B219" s="57" t="s">
        <v>258</v>
      </c>
      <c r="C219" s="83">
        <v>20</v>
      </c>
      <c r="D219" s="80">
        <v>24</v>
      </c>
      <c r="E219" s="69">
        <v>0</v>
      </c>
      <c r="F219" s="72">
        <f t="shared" si="18"/>
        <v>0</v>
      </c>
      <c r="G219" s="54">
        <f>'broj paketića'!C205*20/1000</f>
        <v>0</v>
      </c>
      <c r="H219" s="70">
        <f>(230-210)+((38%*D219-37%*D219)/20*1000)</f>
        <v>32.0000000000001</v>
      </c>
      <c r="I219" s="53">
        <f t="shared" si="21"/>
        <v>0</v>
      </c>
    </row>
    <row r="220" spans="1:9" ht="12.75">
      <c r="A220" s="62">
        <f t="shared" si="22"/>
        <v>204</v>
      </c>
      <c r="B220" s="57" t="s">
        <v>259</v>
      </c>
      <c r="C220" s="83">
        <v>20</v>
      </c>
      <c r="D220" s="80">
        <v>24</v>
      </c>
      <c r="E220" s="69">
        <v>0</v>
      </c>
      <c r="F220" s="72">
        <f t="shared" si="18"/>
        <v>0</v>
      </c>
      <c r="G220" s="54">
        <f>'broj paketića'!C206*20/1000</f>
        <v>0</v>
      </c>
      <c r="H220" s="70">
        <f>(230-210)+((38%*D220-37%*D220)/20*1000)</f>
        <v>32.0000000000001</v>
      </c>
      <c r="I220" s="53">
        <f t="shared" si="21"/>
        <v>0</v>
      </c>
    </row>
    <row r="221" spans="1:9" ht="12.75">
      <c r="A221" s="62">
        <f t="shared" si="22"/>
        <v>205</v>
      </c>
      <c r="B221" s="57" t="s">
        <v>208</v>
      </c>
      <c r="C221" s="83">
        <v>20</v>
      </c>
      <c r="D221" s="80">
        <v>24</v>
      </c>
      <c r="E221" s="69">
        <v>0</v>
      </c>
      <c r="F221" s="72">
        <f t="shared" si="18"/>
        <v>0</v>
      </c>
      <c r="G221" s="54">
        <f>'broj paketića'!C207*20/1000</f>
        <v>0</v>
      </c>
      <c r="H221" s="70">
        <f>(230-210)+((38%*D221-37%*D221)/20*1000)</f>
        <v>32.0000000000001</v>
      </c>
      <c r="I221" s="53">
        <f t="shared" si="21"/>
        <v>0</v>
      </c>
    </row>
    <row r="222" spans="1:9" ht="12.75">
      <c r="A222" s="62">
        <f t="shared" si="22"/>
        <v>206</v>
      </c>
      <c r="B222" s="61" t="s">
        <v>209</v>
      </c>
      <c r="C222" s="83">
        <v>20</v>
      </c>
      <c r="D222" s="80">
        <v>25</v>
      </c>
      <c r="E222" s="69">
        <v>0</v>
      </c>
      <c r="F222" s="72">
        <f t="shared" si="18"/>
        <v>0</v>
      </c>
      <c r="G222" s="54">
        <f>'broj paketića'!C208*20/1000</f>
        <v>0</v>
      </c>
      <c r="H222" s="75">
        <f>(230-210)+((38%*D222-37%*D222))/20*1000</f>
        <v>32.5</v>
      </c>
      <c r="I222" s="53">
        <f t="shared" si="21"/>
        <v>0</v>
      </c>
    </row>
    <row r="223" spans="1:9" ht="12.75">
      <c r="A223" s="62">
        <f t="shared" si="22"/>
        <v>207</v>
      </c>
      <c r="B223" s="61" t="s">
        <v>210</v>
      </c>
      <c r="C223" s="83">
        <v>20</v>
      </c>
      <c r="D223" s="80">
        <v>25</v>
      </c>
      <c r="E223" s="69">
        <v>0</v>
      </c>
      <c r="F223" s="72">
        <f t="shared" si="18"/>
        <v>0</v>
      </c>
      <c r="G223" s="54">
        <f>'broj paketića'!C209*20/1000</f>
        <v>0</v>
      </c>
      <c r="H223" s="75">
        <f>(230-210)+((38%*D223-37%*D223))/20*1000</f>
        <v>32.5</v>
      </c>
      <c r="I223" s="53">
        <f t="shared" si="21"/>
        <v>0</v>
      </c>
    </row>
    <row r="224" spans="1:9" ht="12.75">
      <c r="A224" s="62">
        <f t="shared" si="22"/>
        <v>208</v>
      </c>
      <c r="B224" s="57" t="s">
        <v>211</v>
      </c>
      <c r="C224" s="83">
        <v>20</v>
      </c>
      <c r="D224" s="80">
        <v>24</v>
      </c>
      <c r="E224" s="69">
        <v>0</v>
      </c>
      <c r="F224" s="72">
        <f t="shared" si="18"/>
        <v>0</v>
      </c>
      <c r="G224" s="54">
        <f>'broj paketića'!C210*20/1000</f>
        <v>0</v>
      </c>
      <c r="H224" s="70">
        <f>(230-210)+((38%*D224-37%*D224)/20*1000)</f>
        <v>32.0000000000001</v>
      </c>
      <c r="I224" s="53">
        <f t="shared" si="21"/>
        <v>0</v>
      </c>
    </row>
    <row r="225" spans="1:9" ht="12.75">
      <c r="A225" s="62">
        <f t="shared" si="22"/>
        <v>209</v>
      </c>
      <c r="B225" s="57" t="s">
        <v>212</v>
      </c>
      <c r="C225" s="83">
        <v>20</v>
      </c>
      <c r="D225" s="80">
        <v>20</v>
      </c>
      <c r="E225" s="69">
        <v>0</v>
      </c>
      <c r="F225" s="72">
        <f t="shared" si="18"/>
        <v>0</v>
      </c>
      <c r="G225" s="54">
        <f>'broj paketića'!C211*20/1000</f>
        <v>0</v>
      </c>
      <c r="H225" s="72">
        <f>(230-210)+((38%*22-37%*21)/20*1000)</f>
        <v>49.49999999999999</v>
      </c>
      <c r="I225" s="53">
        <f t="shared" si="21"/>
        <v>0</v>
      </c>
    </row>
    <row r="226" spans="1:9" ht="12.75">
      <c r="A226" s="62">
        <f t="shared" si="22"/>
        <v>210</v>
      </c>
      <c r="B226" s="57" t="s">
        <v>213</v>
      </c>
      <c r="C226" s="83">
        <v>20</v>
      </c>
      <c r="D226" s="80">
        <v>20</v>
      </c>
      <c r="E226" s="69">
        <v>0</v>
      </c>
      <c r="F226" s="72">
        <f t="shared" si="18"/>
        <v>0</v>
      </c>
      <c r="G226" s="54">
        <f>'broj paketića'!C212*20/1000</f>
        <v>0</v>
      </c>
      <c r="H226" s="72">
        <f>(230-210)+((38%*22-37%*21)/20*1000)</f>
        <v>49.49999999999999</v>
      </c>
      <c r="I226" s="53">
        <f t="shared" si="21"/>
        <v>0</v>
      </c>
    </row>
    <row r="227" spans="1:9" ht="12.75">
      <c r="A227" s="62">
        <f t="shared" si="22"/>
        <v>211</v>
      </c>
      <c r="B227" s="57" t="s">
        <v>214</v>
      </c>
      <c r="C227" s="83">
        <v>20</v>
      </c>
      <c r="D227" s="80">
        <v>21</v>
      </c>
      <c r="E227" s="69">
        <v>0</v>
      </c>
      <c r="F227" s="72">
        <f t="shared" si="18"/>
        <v>0</v>
      </c>
      <c r="G227" s="54">
        <f>'broj paketića'!C213*20/1000</f>
        <v>0</v>
      </c>
      <c r="H227" s="72">
        <f>(230-210)+((38%*22-37%*21)/20*1000)</f>
        <v>49.49999999999999</v>
      </c>
      <c r="I227" s="53">
        <f t="shared" si="21"/>
        <v>0</v>
      </c>
    </row>
    <row r="228" spans="1:9" ht="12.75">
      <c r="A228" s="62">
        <f t="shared" si="22"/>
        <v>212</v>
      </c>
      <c r="B228" s="57" t="s">
        <v>215</v>
      </c>
      <c r="C228" s="83">
        <v>20</v>
      </c>
      <c r="D228" s="80">
        <v>20</v>
      </c>
      <c r="E228" s="69">
        <v>0</v>
      </c>
      <c r="F228" s="72">
        <f t="shared" si="18"/>
        <v>0</v>
      </c>
      <c r="G228" s="54">
        <f>'broj paketića'!C214*20/1000</f>
        <v>0</v>
      </c>
      <c r="H228" s="72">
        <f aca="true" t="shared" si="23" ref="H228:H233">(230-210)+((38%*22-37%*21)/20*1000)</f>
        <v>49.49999999999999</v>
      </c>
      <c r="I228" s="53">
        <f t="shared" si="21"/>
        <v>0</v>
      </c>
    </row>
    <row r="229" spans="1:9" ht="12.75">
      <c r="A229" s="62">
        <f t="shared" si="22"/>
        <v>213</v>
      </c>
      <c r="B229" s="57" t="s">
        <v>216</v>
      </c>
      <c r="C229" s="83">
        <v>20</v>
      </c>
      <c r="D229" s="80">
        <v>20</v>
      </c>
      <c r="E229" s="69">
        <v>0</v>
      </c>
      <c r="F229" s="72">
        <f t="shared" si="18"/>
        <v>0</v>
      </c>
      <c r="G229" s="54">
        <f>'broj paketića'!C215*20/1000</f>
        <v>0</v>
      </c>
      <c r="H229" s="72">
        <f t="shared" si="23"/>
        <v>49.49999999999999</v>
      </c>
      <c r="I229" s="53">
        <f t="shared" si="21"/>
        <v>0</v>
      </c>
    </row>
    <row r="230" spans="1:9" ht="12.75">
      <c r="A230" s="62">
        <f t="shared" si="22"/>
        <v>214</v>
      </c>
      <c r="B230" s="89" t="s">
        <v>260</v>
      </c>
      <c r="C230" s="94">
        <v>20</v>
      </c>
      <c r="D230" s="95">
        <v>20</v>
      </c>
      <c r="E230" s="69">
        <v>0</v>
      </c>
      <c r="F230" s="72">
        <f t="shared" si="18"/>
        <v>0</v>
      </c>
      <c r="G230" s="54">
        <f>'broj paketića'!C216*20/1000</f>
        <v>0</v>
      </c>
      <c r="H230" s="72">
        <f t="shared" si="23"/>
        <v>49.49999999999999</v>
      </c>
      <c r="I230" s="53">
        <f t="shared" si="21"/>
        <v>0</v>
      </c>
    </row>
    <row r="231" spans="1:9" ht="12.75">
      <c r="A231" s="62">
        <f t="shared" si="22"/>
        <v>215</v>
      </c>
      <c r="B231" s="89" t="s">
        <v>261</v>
      </c>
      <c r="C231" s="94">
        <v>20</v>
      </c>
      <c r="D231" s="95">
        <v>20</v>
      </c>
      <c r="E231" s="69">
        <v>0</v>
      </c>
      <c r="F231" s="72">
        <f t="shared" si="18"/>
        <v>0</v>
      </c>
      <c r="G231" s="54">
        <f>'broj paketića'!C217*20/1000</f>
        <v>0</v>
      </c>
      <c r="H231" s="72">
        <f t="shared" si="23"/>
        <v>49.49999999999999</v>
      </c>
      <c r="I231" s="53">
        <f t="shared" si="21"/>
        <v>0</v>
      </c>
    </row>
    <row r="232" spans="1:9" ht="12.75">
      <c r="A232" s="62">
        <f t="shared" si="22"/>
        <v>216</v>
      </c>
      <c r="B232" s="57" t="s">
        <v>262</v>
      </c>
      <c r="C232" s="83">
        <v>20</v>
      </c>
      <c r="D232" s="80">
        <v>21</v>
      </c>
      <c r="E232" s="69">
        <v>0</v>
      </c>
      <c r="F232" s="72">
        <f t="shared" si="18"/>
        <v>0</v>
      </c>
      <c r="G232" s="54">
        <f>'broj paketića'!C218*20/1000</f>
        <v>0</v>
      </c>
      <c r="H232" s="72">
        <f t="shared" si="23"/>
        <v>49.49999999999999</v>
      </c>
      <c r="I232" s="53">
        <f t="shared" si="21"/>
        <v>0</v>
      </c>
    </row>
    <row r="233" spans="1:9" ht="12.75">
      <c r="A233" s="62">
        <f t="shared" si="22"/>
        <v>217</v>
      </c>
      <c r="B233" s="57" t="s">
        <v>263</v>
      </c>
      <c r="C233" s="83">
        <v>20</v>
      </c>
      <c r="D233" s="80">
        <v>21</v>
      </c>
      <c r="E233" s="69">
        <v>0</v>
      </c>
      <c r="F233" s="72">
        <f t="shared" si="18"/>
        <v>0</v>
      </c>
      <c r="G233" s="54">
        <f>'broj paketića'!C219*20/1000</f>
        <v>0</v>
      </c>
      <c r="H233" s="72">
        <f t="shared" si="23"/>
        <v>49.49999999999999</v>
      </c>
      <c r="I233" s="53">
        <f t="shared" si="21"/>
        <v>0</v>
      </c>
    </row>
    <row r="234" spans="1:9" ht="12.75">
      <c r="A234" s="62">
        <f t="shared" si="22"/>
        <v>218</v>
      </c>
      <c r="B234" s="57" t="s">
        <v>217</v>
      </c>
      <c r="C234" s="83">
        <v>20</v>
      </c>
      <c r="D234" s="80">
        <v>19</v>
      </c>
      <c r="E234" s="69">
        <v>0</v>
      </c>
      <c r="F234" s="72">
        <f t="shared" si="18"/>
        <v>0</v>
      </c>
      <c r="G234" s="54">
        <f>'broj paketića'!C220*20/1000</f>
        <v>0</v>
      </c>
      <c r="H234" s="72">
        <f>(230-210)+((38%*22-37%*21)/20*1000)</f>
        <v>49.49999999999999</v>
      </c>
      <c r="I234" s="53">
        <f t="shared" si="21"/>
        <v>0</v>
      </c>
    </row>
    <row r="235" spans="1:9" ht="12.75">
      <c r="A235" s="62">
        <f t="shared" si="22"/>
        <v>219</v>
      </c>
      <c r="B235" s="57" t="s">
        <v>218</v>
      </c>
      <c r="C235" s="83">
        <v>20</v>
      </c>
      <c r="D235" s="80">
        <v>19</v>
      </c>
      <c r="E235" s="69">
        <v>0</v>
      </c>
      <c r="F235" s="72">
        <f t="shared" si="18"/>
        <v>0</v>
      </c>
      <c r="G235" s="54">
        <f>'broj paketića'!C221*20/1000</f>
        <v>0</v>
      </c>
      <c r="H235" s="72">
        <f>(230-210)+((38%*22-37%*21)/20*1000)</f>
        <v>49.49999999999999</v>
      </c>
      <c r="I235" s="53">
        <f t="shared" si="21"/>
        <v>0</v>
      </c>
    </row>
    <row r="236" spans="1:9" ht="12.75">
      <c r="A236" s="62">
        <f t="shared" si="22"/>
        <v>220</v>
      </c>
      <c r="B236" s="57" t="s">
        <v>219</v>
      </c>
      <c r="C236" s="83">
        <v>20</v>
      </c>
      <c r="D236" s="80">
        <v>20</v>
      </c>
      <c r="E236" s="69">
        <v>0</v>
      </c>
      <c r="F236" s="72">
        <f t="shared" si="18"/>
        <v>0</v>
      </c>
      <c r="G236" s="54">
        <f>'broj paketića'!C222*20/1000</f>
        <v>0</v>
      </c>
      <c r="H236" s="72">
        <f>(230-210)+((38%*22-37%*21)/20*1000)</f>
        <v>49.49999999999999</v>
      </c>
      <c r="I236" s="53">
        <f t="shared" si="21"/>
        <v>0</v>
      </c>
    </row>
    <row r="237" spans="1:9" ht="12.75">
      <c r="A237" s="62">
        <f t="shared" si="22"/>
        <v>221</v>
      </c>
      <c r="B237" s="57" t="s">
        <v>220</v>
      </c>
      <c r="C237" s="83">
        <v>20</v>
      </c>
      <c r="D237" s="80">
        <v>20</v>
      </c>
      <c r="E237" s="69">
        <v>0</v>
      </c>
      <c r="F237" s="72">
        <f t="shared" si="18"/>
        <v>0</v>
      </c>
      <c r="G237" s="54">
        <f>'broj paketića'!C223*20/1000</f>
        <v>0</v>
      </c>
      <c r="H237" s="72">
        <f>(230-210)+((38%*22-37%*21)/20*1000)</f>
        <v>49.49999999999999</v>
      </c>
      <c r="I237" s="53">
        <f t="shared" si="21"/>
        <v>0</v>
      </c>
    </row>
    <row r="238" spans="1:9" ht="12.75">
      <c r="A238" s="62">
        <f t="shared" si="22"/>
        <v>222</v>
      </c>
      <c r="B238" s="57" t="s">
        <v>221</v>
      </c>
      <c r="C238" s="83">
        <v>20</v>
      </c>
      <c r="D238" s="80">
        <v>21</v>
      </c>
      <c r="E238" s="69">
        <v>0</v>
      </c>
      <c r="F238" s="72">
        <f t="shared" si="18"/>
        <v>0</v>
      </c>
      <c r="G238" s="54">
        <f>'broj paketića'!C224*20/1000</f>
        <v>0</v>
      </c>
      <c r="H238" s="72">
        <f>(230-210)+((38%*22-37%*21)/20*1000)</f>
        <v>49.49999999999999</v>
      </c>
      <c r="I238" s="53">
        <f t="shared" si="21"/>
        <v>0</v>
      </c>
    </row>
    <row r="239" spans="1:9" ht="12.75">
      <c r="A239" s="62">
        <f t="shared" si="22"/>
        <v>223</v>
      </c>
      <c r="B239" s="56" t="s">
        <v>222</v>
      </c>
      <c r="C239" s="82">
        <v>20</v>
      </c>
      <c r="D239" s="79">
        <v>19</v>
      </c>
      <c r="E239" s="69">
        <v>0</v>
      </c>
      <c r="F239" s="72">
        <f t="shared" si="18"/>
        <v>0</v>
      </c>
      <c r="G239" s="54">
        <f>'broj paketića'!C225*20/1000</f>
        <v>0</v>
      </c>
      <c r="H239" s="72">
        <f aca="true" t="shared" si="24" ref="H239:H247">(230-210)+((38%*22-37%*21)/20*1000)</f>
        <v>49.49999999999999</v>
      </c>
      <c r="I239" s="53">
        <f t="shared" si="21"/>
        <v>0</v>
      </c>
    </row>
    <row r="240" spans="1:9" ht="12.75">
      <c r="A240" s="62">
        <f t="shared" si="22"/>
        <v>224</v>
      </c>
      <c r="B240" s="56" t="s">
        <v>223</v>
      </c>
      <c r="C240" s="82">
        <v>20</v>
      </c>
      <c r="D240" s="79">
        <v>19</v>
      </c>
      <c r="E240" s="69">
        <v>0</v>
      </c>
      <c r="F240" s="72">
        <f t="shared" si="18"/>
        <v>0</v>
      </c>
      <c r="G240" s="54">
        <f>'broj paketića'!C226*20/1000</f>
        <v>0</v>
      </c>
      <c r="H240" s="72">
        <f t="shared" si="24"/>
        <v>49.49999999999999</v>
      </c>
      <c r="I240" s="53">
        <f t="shared" si="21"/>
        <v>0</v>
      </c>
    </row>
    <row r="241" spans="1:9" ht="22.5">
      <c r="A241" s="62">
        <f t="shared" si="22"/>
        <v>225</v>
      </c>
      <c r="B241" s="59" t="s">
        <v>224</v>
      </c>
      <c r="C241" s="83">
        <v>20</v>
      </c>
      <c r="D241" s="80">
        <v>19</v>
      </c>
      <c r="E241" s="69">
        <v>0</v>
      </c>
      <c r="F241" s="72">
        <f t="shared" si="18"/>
        <v>0</v>
      </c>
      <c r="G241" s="54">
        <f>'broj paketića'!C227*20/1000</f>
        <v>0</v>
      </c>
      <c r="H241" s="72">
        <f t="shared" si="24"/>
        <v>49.49999999999999</v>
      </c>
      <c r="I241" s="53">
        <f t="shared" si="21"/>
        <v>0</v>
      </c>
    </row>
    <row r="242" spans="1:9" ht="22.5">
      <c r="A242" s="62">
        <f t="shared" si="22"/>
        <v>226</v>
      </c>
      <c r="B242" s="59" t="s">
        <v>225</v>
      </c>
      <c r="C242" s="83">
        <v>20</v>
      </c>
      <c r="D242" s="80">
        <v>19</v>
      </c>
      <c r="E242" s="69">
        <v>0</v>
      </c>
      <c r="F242" s="72">
        <f t="shared" si="18"/>
        <v>0</v>
      </c>
      <c r="G242" s="54">
        <f>'broj paketića'!C228*20/1000</f>
        <v>0</v>
      </c>
      <c r="H242" s="72">
        <f t="shared" si="24"/>
        <v>49.49999999999999</v>
      </c>
      <c r="I242" s="53">
        <f t="shared" si="21"/>
        <v>0</v>
      </c>
    </row>
    <row r="243" spans="1:9" ht="12.75">
      <c r="A243" s="62">
        <f t="shared" si="22"/>
        <v>227</v>
      </c>
      <c r="B243" s="57" t="s">
        <v>226</v>
      </c>
      <c r="C243" s="83">
        <v>20</v>
      </c>
      <c r="D243" s="80">
        <v>19</v>
      </c>
      <c r="E243" s="69">
        <v>0</v>
      </c>
      <c r="F243" s="72">
        <f t="shared" si="18"/>
        <v>0</v>
      </c>
      <c r="G243" s="54">
        <f>'broj paketića'!C229*20/1000</f>
        <v>0</v>
      </c>
      <c r="H243" s="72">
        <f t="shared" si="24"/>
        <v>49.49999999999999</v>
      </c>
      <c r="I243" s="53">
        <f t="shared" si="21"/>
        <v>0</v>
      </c>
    </row>
    <row r="244" spans="1:9" ht="12.75">
      <c r="A244" s="62">
        <f t="shared" si="22"/>
        <v>228</v>
      </c>
      <c r="B244" s="57" t="s">
        <v>227</v>
      </c>
      <c r="C244" s="83">
        <v>20</v>
      </c>
      <c r="D244" s="80">
        <v>19</v>
      </c>
      <c r="E244" s="69">
        <v>0</v>
      </c>
      <c r="F244" s="72">
        <f t="shared" si="18"/>
        <v>0</v>
      </c>
      <c r="G244" s="54">
        <f>'broj paketića'!C230*20/1000</f>
        <v>0</v>
      </c>
      <c r="H244" s="72">
        <f t="shared" si="24"/>
        <v>49.49999999999999</v>
      </c>
      <c r="I244" s="53">
        <f t="shared" si="21"/>
        <v>0</v>
      </c>
    </row>
    <row r="245" spans="1:9" ht="12.75">
      <c r="A245" s="62">
        <f t="shared" si="22"/>
        <v>229</v>
      </c>
      <c r="B245" s="57" t="s">
        <v>228</v>
      </c>
      <c r="C245" s="83">
        <v>20</v>
      </c>
      <c r="D245" s="80">
        <v>19</v>
      </c>
      <c r="E245" s="69">
        <v>0</v>
      </c>
      <c r="F245" s="72">
        <f t="shared" si="18"/>
        <v>0</v>
      </c>
      <c r="G245" s="54">
        <f>'broj paketića'!C231*20/1000</f>
        <v>0</v>
      </c>
      <c r="H245" s="72">
        <f t="shared" si="24"/>
        <v>49.49999999999999</v>
      </c>
      <c r="I245" s="53">
        <f t="shared" si="21"/>
        <v>0</v>
      </c>
    </row>
    <row r="246" spans="1:9" ht="12.75">
      <c r="A246" s="62">
        <f t="shared" si="22"/>
        <v>230</v>
      </c>
      <c r="B246" s="57" t="s">
        <v>229</v>
      </c>
      <c r="C246" s="83">
        <v>20</v>
      </c>
      <c r="D246" s="80">
        <v>19</v>
      </c>
      <c r="E246" s="69">
        <v>0</v>
      </c>
      <c r="F246" s="72">
        <f t="shared" si="18"/>
        <v>0</v>
      </c>
      <c r="G246" s="54">
        <f>'broj paketića'!C232*20/1000</f>
        <v>0</v>
      </c>
      <c r="H246" s="72">
        <f t="shared" si="24"/>
        <v>49.49999999999999</v>
      </c>
      <c r="I246" s="53">
        <f t="shared" si="21"/>
        <v>0</v>
      </c>
    </row>
    <row r="247" spans="1:9" ht="12.75">
      <c r="A247" s="62">
        <f t="shared" si="22"/>
        <v>231</v>
      </c>
      <c r="B247" s="57" t="s">
        <v>230</v>
      </c>
      <c r="C247" s="83">
        <v>20</v>
      </c>
      <c r="D247" s="80">
        <v>19</v>
      </c>
      <c r="E247" s="69">
        <v>0</v>
      </c>
      <c r="F247" s="72">
        <f t="shared" si="18"/>
        <v>0</v>
      </c>
      <c r="G247" s="54">
        <f>'broj paketića'!C233*20/1000</f>
        <v>0</v>
      </c>
      <c r="H247" s="72">
        <f t="shared" si="24"/>
        <v>49.49999999999999</v>
      </c>
      <c r="I247" s="53">
        <f t="shared" si="21"/>
        <v>0</v>
      </c>
    </row>
    <row r="248" spans="1:9" ht="12.75">
      <c r="A248" s="76"/>
      <c r="B248" s="76"/>
      <c r="C248" s="76"/>
      <c r="D248" s="76"/>
      <c r="E248" s="76"/>
      <c r="F248" s="76"/>
      <c r="G248" s="76"/>
      <c r="H248" s="96"/>
      <c r="I248" s="77"/>
    </row>
    <row r="250" spans="1:15" ht="12.75">
      <c r="A250" s="113" t="s">
        <v>28</v>
      </c>
      <c r="B250" s="114"/>
      <c r="C250" s="114"/>
      <c r="D250" s="114"/>
      <c r="E250" s="114"/>
      <c r="F250" s="114"/>
      <c r="G250" s="114"/>
      <c r="H250" s="114"/>
      <c r="I250" s="115"/>
      <c r="J250" s="33"/>
      <c r="K250" s="19"/>
      <c r="L250" s="19"/>
      <c r="M250" s="19"/>
      <c r="N250" s="19"/>
      <c r="O250" s="20"/>
    </row>
    <row r="251" spans="1:15" ht="12.75">
      <c r="A251" s="21" t="s">
        <v>17</v>
      </c>
      <c r="B251" s="22"/>
      <c r="C251" s="22"/>
      <c r="D251" s="22"/>
      <c r="E251" s="22"/>
      <c r="F251" s="22"/>
      <c r="G251" s="23"/>
      <c r="H251" s="23"/>
      <c r="I251" s="29"/>
      <c r="J251" s="51"/>
      <c r="K251" s="24"/>
      <c r="L251" s="24"/>
      <c r="M251" s="24"/>
      <c r="N251" s="24"/>
      <c r="O251" s="20"/>
    </row>
    <row r="252" spans="1:15" ht="12.75">
      <c r="A252" s="21" t="s">
        <v>18</v>
      </c>
      <c r="B252" s="25"/>
      <c r="C252" s="25"/>
      <c r="D252" s="25"/>
      <c r="E252" s="25"/>
      <c r="F252" s="25"/>
      <c r="G252" s="26"/>
      <c r="H252" s="23"/>
      <c r="I252" s="50" t="s">
        <v>19</v>
      </c>
      <c r="J252" s="119"/>
      <c r="K252" s="120"/>
      <c r="L252" s="27"/>
      <c r="M252" s="22"/>
      <c r="N252" s="22"/>
      <c r="O252" s="28"/>
    </row>
    <row r="253" spans="1:15" ht="12.75">
      <c r="A253" s="116" t="s">
        <v>20</v>
      </c>
      <c r="B253" s="117"/>
      <c r="C253" s="117"/>
      <c r="D253" s="117"/>
      <c r="E253" s="117"/>
      <c r="F253" s="117"/>
      <c r="G253" s="23"/>
      <c r="H253" s="23"/>
      <c r="I253" s="29"/>
      <c r="J253" s="51"/>
      <c r="K253" s="22"/>
      <c r="L253" s="22"/>
      <c r="M253" s="24"/>
      <c r="N253" s="24"/>
      <c r="O253" s="28"/>
    </row>
    <row r="254" spans="1:15" ht="12.75">
      <c r="A254" s="30"/>
      <c r="B254" s="31"/>
      <c r="C254" s="31"/>
      <c r="D254" s="31"/>
      <c r="E254" s="31"/>
      <c r="F254" s="31"/>
      <c r="G254" s="31"/>
      <c r="H254" s="31"/>
      <c r="I254" s="32"/>
      <c r="J254" s="35"/>
      <c r="K254" s="24"/>
      <c r="L254" s="24"/>
      <c r="M254" s="24"/>
      <c r="N254" s="24"/>
      <c r="O254" s="28"/>
    </row>
    <row r="255" spans="1:15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8"/>
    </row>
    <row r="256" spans="1:15" ht="12.75">
      <c r="A256" s="16" t="s">
        <v>21</v>
      </c>
      <c r="B256" s="17"/>
      <c r="C256" s="17"/>
      <c r="D256" s="17"/>
      <c r="E256" s="17"/>
      <c r="F256" s="17"/>
      <c r="G256" s="17"/>
      <c r="H256" s="17"/>
      <c r="I256" s="18"/>
      <c r="J256" s="33"/>
      <c r="K256" s="19"/>
      <c r="L256" s="19"/>
      <c r="M256" s="19"/>
      <c r="N256" s="19"/>
      <c r="O256" s="28"/>
    </row>
    <row r="257" spans="1:15" ht="12.75">
      <c r="A257" s="116" t="s">
        <v>22</v>
      </c>
      <c r="B257" s="117"/>
      <c r="C257" s="78"/>
      <c r="D257" s="78"/>
      <c r="E257" s="25"/>
      <c r="F257" s="25"/>
      <c r="G257" s="26"/>
      <c r="H257" s="26"/>
      <c r="I257" s="52"/>
      <c r="J257" s="21"/>
      <c r="K257" s="25"/>
      <c r="L257" s="25"/>
      <c r="M257" s="25"/>
      <c r="N257" s="25"/>
      <c r="O257" s="28"/>
    </row>
    <row r="258" spans="1:15" ht="12.75">
      <c r="A258" s="116" t="s">
        <v>23</v>
      </c>
      <c r="B258" s="117"/>
      <c r="C258" s="78"/>
      <c r="D258" s="78"/>
      <c r="E258" s="22"/>
      <c r="F258" s="22"/>
      <c r="G258" s="34"/>
      <c r="H258" s="34"/>
      <c r="I258" s="29"/>
      <c r="J258" s="51"/>
      <c r="K258" s="24"/>
      <c r="L258" s="24"/>
      <c r="M258" s="24"/>
      <c r="N258" s="24"/>
      <c r="O258" s="28"/>
    </row>
    <row r="259" spans="1:15" ht="12.75">
      <c r="A259" s="21" t="s">
        <v>24</v>
      </c>
      <c r="B259" s="25"/>
      <c r="C259" s="25"/>
      <c r="D259" s="25"/>
      <c r="E259" s="25"/>
      <c r="F259" s="25"/>
      <c r="G259" s="34"/>
      <c r="H259" s="34"/>
      <c r="I259" s="50" t="s">
        <v>19</v>
      </c>
      <c r="J259" s="119"/>
      <c r="K259" s="120"/>
      <c r="L259" s="27"/>
      <c r="M259" s="24"/>
      <c r="N259" s="24"/>
      <c r="O259" s="28"/>
    </row>
    <row r="260" spans="1:15" ht="12.75">
      <c r="A260" s="36" t="s">
        <v>25</v>
      </c>
      <c r="B260" s="22"/>
      <c r="C260" s="22"/>
      <c r="D260" s="22"/>
      <c r="E260" s="22"/>
      <c r="F260" s="22"/>
      <c r="G260" s="23"/>
      <c r="H260" s="23"/>
      <c r="I260" s="29"/>
      <c r="J260" s="51"/>
      <c r="K260" s="24"/>
      <c r="L260" s="24"/>
      <c r="M260" s="24"/>
      <c r="N260" s="24"/>
      <c r="O260" s="28"/>
    </row>
    <row r="261" spans="1:15" ht="12.75">
      <c r="A261" s="30"/>
      <c r="B261" s="31"/>
      <c r="C261" s="31"/>
      <c r="D261" s="31"/>
      <c r="E261" s="31"/>
      <c r="F261" s="31"/>
      <c r="G261" s="31"/>
      <c r="H261" s="31"/>
      <c r="I261" s="32"/>
      <c r="J261" s="35"/>
      <c r="K261" s="24"/>
      <c r="L261" s="24"/>
      <c r="M261" s="24"/>
      <c r="N261" s="24"/>
      <c r="O261" s="28"/>
    </row>
    <row r="262" spans="1:15" ht="12.75">
      <c r="A262" s="37"/>
      <c r="B262" s="118"/>
      <c r="C262" s="118"/>
      <c r="D262" s="118"/>
      <c r="E262" s="118"/>
      <c r="F262" s="118"/>
      <c r="G262" s="118"/>
      <c r="H262" s="118"/>
      <c r="I262" s="118"/>
      <c r="J262" s="118"/>
      <c r="K262" s="38"/>
      <c r="L262" s="38"/>
      <c r="M262" s="38"/>
      <c r="N262" s="38"/>
      <c r="O262" s="28"/>
    </row>
    <row r="263" spans="1:15" ht="14.25">
      <c r="A263" s="111" t="s">
        <v>26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28"/>
    </row>
    <row r="264" spans="1:15" ht="15">
      <c r="A264" s="112" t="s">
        <v>265</v>
      </c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"/>
      <c r="M264" s="11"/>
      <c r="N264" s="11"/>
      <c r="O264" s="39"/>
    </row>
    <row r="265" spans="1:15" ht="18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40"/>
      <c r="K265" s="40"/>
      <c r="L265" s="40"/>
      <c r="M265" s="40"/>
      <c r="N265" s="40"/>
      <c r="O265" s="28"/>
    </row>
    <row r="266" spans="1:15" ht="1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"/>
      <c r="O266" s="11"/>
    </row>
    <row r="267" spans="1:15" ht="1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1"/>
      <c r="L267" s="11"/>
      <c r="M267" s="41"/>
      <c r="N267" s="41"/>
      <c r="O267" s="39"/>
    </row>
    <row r="268" spans="1:15" ht="15">
      <c r="A268" s="131"/>
      <c r="B268" s="131"/>
      <c r="C268" s="131"/>
      <c r="D268" s="131"/>
      <c r="E268" s="131"/>
      <c r="F268" s="131"/>
      <c r="G268" s="131"/>
      <c r="H268" s="131"/>
      <c r="I268" s="131"/>
      <c r="J268" s="11"/>
      <c r="K268" s="11"/>
      <c r="L268" s="11"/>
      <c r="M268" s="11"/>
      <c r="N268" s="11"/>
      <c r="O268" s="11"/>
    </row>
    <row r="269" spans="1:15" ht="15.75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98"/>
      <c r="K269" s="98"/>
      <c r="L269" s="98"/>
      <c r="M269" s="98"/>
      <c r="N269" s="98"/>
      <c r="O269" s="28"/>
    </row>
    <row r="270" spans="1:15" ht="1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40"/>
      <c r="O270" s="28"/>
    </row>
    <row r="271" spans="1:15" ht="1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40"/>
      <c r="O271" s="28"/>
    </row>
    <row r="272" spans="1:15" ht="1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40"/>
      <c r="O272" s="28"/>
    </row>
    <row r="273" spans="1:15" ht="1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40"/>
      <c r="O273" s="28"/>
    </row>
    <row r="274" spans="1:15" ht="1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40"/>
      <c r="O274" s="28"/>
    </row>
    <row r="275" spans="1:15" ht="1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40"/>
      <c r="O275" s="28"/>
    </row>
  </sheetData>
  <sheetProtection selectLockedCells="1"/>
  <mergeCells count="27">
    <mergeCell ref="A268:I269"/>
    <mergeCell ref="J259:K259"/>
    <mergeCell ref="E10:F10"/>
    <mergeCell ref="A253:F253"/>
    <mergeCell ref="E13:E15"/>
    <mergeCell ref="F13:F15"/>
    <mergeCell ref="A11:J11"/>
    <mergeCell ref="A266:M266"/>
    <mergeCell ref="A267:J267"/>
    <mergeCell ref="A4:I5"/>
    <mergeCell ref="J13:J15"/>
    <mergeCell ref="I13:I15"/>
    <mergeCell ref="G13:G15"/>
    <mergeCell ref="H13:H15"/>
    <mergeCell ref="A13:A15"/>
    <mergeCell ref="B13:B15"/>
    <mergeCell ref="E8:F8"/>
    <mergeCell ref="E9:F9"/>
    <mergeCell ref="D13:D15"/>
    <mergeCell ref="A263:N263"/>
    <mergeCell ref="A264:K264"/>
    <mergeCell ref="A250:I250"/>
    <mergeCell ref="C13:C15"/>
    <mergeCell ref="A257:B257"/>
    <mergeCell ref="A258:B258"/>
    <mergeCell ref="B262:J262"/>
    <mergeCell ref="J252:K2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2" r:id="rId1"/>
  <rowBreaks count="3" manualBreakCount="3">
    <brk id="67" max="8" man="1"/>
    <brk id="156" max="8" man="1"/>
    <brk id="249" max="8" man="1"/>
  </rowBreaks>
  <colBreaks count="1" manualBreakCount="1">
    <brk id="13" max="51" man="1"/>
  </colBreaks>
  <ignoredErrors>
    <ignoredError sqref="A18:A21 A17 G22:G23 G171:G172 A22:A32 A33:A176 A177:A227 A228:A247 H50:H51 H52 H59:H63 H56:H57 H54 H183 H215:H221 H82 H173:H181 H165:H166 H192:H211 H187:H189 H224 H66 H76:H77 H83:H84 H89:H92 H73:H74 H67:H72 H159:H164 H87:H88 H78:H79 H168:H172 H81 H64:H65 H85:H86 H225:H247 H190:H191 H222:H223 H184:H186 H145:H155 H156:H158 H132:H134 H136:H137 H138:H142 H101:H102 H95:H96 H107:H108 H105:H106 H103 H109 H97:H100 H110:H129 H131 H104 H93:H94 H143:H144" unlockedFormula="1"/>
    <ignoredError sqref="H27:H31 H55 H58 H53 H212 H182 H75 H80 H130" formula="1" unlockedFormula="1"/>
    <ignoredError sqref="I50 F27 F31 F53 H42 H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Bratko</cp:lastModifiedBy>
  <cp:lastPrinted>2015-04-08T12:31:41Z</cp:lastPrinted>
  <dcterms:created xsi:type="dcterms:W3CDTF">1996-10-14T23:33:28Z</dcterms:created>
  <dcterms:modified xsi:type="dcterms:W3CDTF">2015-04-17T07:29:02Z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